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P03246 - Gastro zařízení" sheetId="1" r:id="rId4"/>
  </sheets>
  <definedNames>
    <definedName hidden="1" localSheetId="0" name="_xlnm._FilterDatabase">'PP03246 - Gastro zařízení'!$C$81:$K$141</definedName>
  </definedNames>
  <calcPr/>
</workbook>
</file>

<file path=xl/sharedStrings.xml><?xml version="1.0" encoding="utf-8"?>
<sst xmlns="http://schemas.openxmlformats.org/spreadsheetml/2006/main" count="647" uniqueCount="153">
  <si>
    <t>{255eabe6-994e-4a4c-bf3e-506b215b7164}</t>
  </si>
  <si>
    <t>2</t>
  </si>
  <si>
    <t>KRYCÍ LIST SOUPISU PRACÍ</t>
  </si>
  <si>
    <t>v ---  níže se nacházejí doplnkové a pomocné údaje k sestavám  --- v</t>
  </si>
  <si>
    <t>False</t>
  </si>
  <si>
    <t>Stavba:</t>
  </si>
  <si>
    <t>Objekt:</t>
  </si>
  <si>
    <t>„Gastro - DS Budiměřice“ - PP03246 - Gastro zařízení</t>
  </si>
  <si>
    <t>KSO:</t>
  </si>
  <si>
    <t/>
  </si>
  <si>
    <t>CC-CZ:</t>
  </si>
  <si>
    <t>Místo:</t>
  </si>
  <si>
    <t>Budiměřice, p.č. 11/23,19, okr. Nymburk</t>
  </si>
  <si>
    <t>Datum:</t>
  </si>
  <si>
    <t>Zadavatel:</t>
  </si>
  <si>
    <t>IČ:</t>
  </si>
  <si>
    <t>Obec Budiměřice, č.p.7, 28802 Budiměřice</t>
  </si>
  <si>
    <t>DIČ:</t>
  </si>
  <si>
    <t>Uchazeč:</t>
  </si>
  <si>
    <t>Projektant:</t>
  </si>
  <si>
    <t>29115744</t>
  </si>
  <si>
    <t>PilsProjekt s.r.o., Částkova 74, 326 00 Plzeň</t>
  </si>
  <si>
    <t>CZ29115744</t>
  </si>
  <si>
    <t>Zpracovatel:</t>
  </si>
  <si>
    <t>Poznámka:</t>
  </si>
  <si>
    <t>Cena bez DPH</t>
  </si>
  <si>
    <t>Základ daně</t>
  </si>
  <si>
    <t>Sazba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</si>
  <si>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</si>
  <si>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</si>
  <si>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</si>
  <si>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</si>
  <si>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</si>
  <si>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</si>
  <si>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</si>
  <si>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</si>
  <si>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</si>
  <si>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</si>
  <si>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ČLENĚNÍ SOUPISU PRACÍ</t>
  </si>
  <si>
    <t>Gastro - DS Budiměřice</t>
  </si>
  <si>
    <t>Kód dílu - Popis</t>
  </si>
  <si>
    <t>Cena celkem [CZK]</t>
  </si>
  <si>
    <t>Náklady stavby celkem</t>
  </si>
  <si>
    <t>-1</t>
  </si>
  <si>
    <t>D1 - MYTÍ A SKLAD TERMORTŮ</t>
  </si>
  <si>
    <t xml:space="preserve">D2 - VÝDEJNA JÍDLA </t>
  </si>
  <si>
    <t>D3 - JÍDELNA</t>
  </si>
  <si>
    <t>SOUPIS PRACÍ</t>
  </si>
  <si>
    <t>PČ</t>
  </si>
  <si>
    <t>Typ</t>
  </si>
  <si>
    <t>Kód</t>
  </si>
  <si>
    <t>Popis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</si>
  <si>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</si>
  <si>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</si>
  <si>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</si>
  <si>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</si>
  <si>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</si>
  <si>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</si>
  <si>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</si>
  <si>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</si>
  <si>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</si>
  <si>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</si>
  <si>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</si>
  <si>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D</t>
  </si>
  <si>
    <t>D1</t>
  </si>
  <si>
    <t>MYTÍ A SKLAD TERMORTŮ</t>
  </si>
  <si>
    <t>1</t>
  </si>
  <si>
    <t>0</t>
  </si>
  <si>
    <t>ROZPOCET</t>
  </si>
  <si>
    <t>K</t>
  </si>
  <si>
    <t>mycí stůl se dřezem, dřezová vana, hloubka min. 300 mm, - pracovní deska se zadním límec, s prolisem, - tuhá svařovaná nerezová konstrukce, - výškově stavitelné nohy, - v přechodu na stěnu pracovní deska se zvýšeným lemem, - nerezové provedení, - rozměry: cca 1000x700x900 mm</t>
  </si>
  <si>
    <t>ks</t>
  </si>
  <si>
    <t>16</t>
  </si>
  <si>
    <t>P</t>
  </si>
  <si>
    <t>Poznámka k položce:
- dodávka gastra DN50</t>
  </si>
  <si>
    <t>1.1.</t>
  </si>
  <si>
    <t>tlaková předmývací sprcha stolní, - s napouštěcím raménkem, - flexy pružinový oheb s vyvážením, - výška cca1000 mm</t>
  </si>
  <si>
    <t>4</t>
  </si>
  <si>
    <t>Poznámka k položce:
- dodávka gastra</t>
  </si>
  <si>
    <t>3</t>
  </si>
  <si>
    <t>skladový regál, 4 - policový, roštové police, - nerezové provedení gastronomická chromniklová ocel ve třídě DIN 18/10 - AISI 304, - 4 x svařovaná police, - výškově stavitelné nohy, - rozměry: cca 600x650x1800 mm</t>
  </si>
  <si>
    <t>6</t>
  </si>
  <si>
    <t>manipulační vozík, plošinový, - nerezové provedené gastronomická chromniklová ocel ve třídě DIN 18/10 - AISI 304, - ocelová konstrukce, nosnost min. 200 kg, - plošinová plocha, , - 4 x otočná kolečka, 2 x bržděná, - rozměry: cca 900x550x600 mm</t>
  </si>
  <si>
    <t>8</t>
  </si>
  <si>
    <t>5</t>
  </si>
  <si>
    <t>chladící skříň profesionální - nerezové provedení, objem 130 litrů, - uzamykatelná, ventilované chlazení, - roštové police, automatické odtávání, - termostatická regulace od 0 až 10 °C, - rozměry: 600x600x850 mm</t>
  </si>
  <si>
    <t>10</t>
  </si>
  <si>
    <t>D2</t>
  </si>
  <si>
    <t xml:space="preserve">VÝDEJNA JÍDLA </t>
  </si>
  <si>
    <t>pracovní stůl, se spodní policí, se dřezem, prolis okolo dřezu, vč. otvoru na stolní baterii, - nerezové provedení gastronomická chromniklová ocel ve třídě DIN 18/10 - AISI 304, - pracovní deska v přechodu na stěny se zvýšeným límce, - spodní plná police pod dřezem, - svařovaná tuhá konstrukce, - výškově stavitelné nohy, - rozměry: cca 1200x700x900 mm</t>
  </si>
  <si>
    <t>12</t>
  </si>
  <si>
    <t>7</t>
  </si>
  <si>
    <t>6.1.</t>
  </si>
  <si>
    <t>baterie stolní páková tlaková, výška snížená na 500 mm, - otočné raménko, - vyvažovací pružina, - směšovací na TV a SV</t>
  </si>
  <si>
    <t>14</t>
  </si>
  <si>
    <t>změkčovač vody automatický, objem pryskyřice 5 litrů, kód č. 00006578, - nastavení regenererace, - napájení el. 230 V, - objem celkem 15 litrů (voda + tabletová sůl), - rozměry: 233x455x540 mm</t>
  </si>
  <si>
    <t>9</t>
  </si>
  <si>
    <t>průmyslový mycí stroj - nerezové provedení, typ displeje: 3 místní displej + diodová lišta, počet programů: 5 - světlá výška dveří : 365, rozměr koše : 500 x 500, - spotřeba vody mycího cyklu : 2,1 - doba mycího cyklu : 60-120-150 - systém dávkování chemie: ProDose - přesné dávkování peristaltickým čerpadlem - typ mycího čerpadla: dvoucestné - DuoFlow - samočisticí cyklus: Ano - EnergySaving - Systém úspory energie díky snížení teploty boileru - odpadový filtr: ArchiMedes - dvojitá filtrace s přepadovým vypouštěním zajišťuje pouze 18% ztráty čisté vody do odpadu - rozměry: 575x605x820 mm</t>
  </si>
  <si>
    <t>18</t>
  </si>
  <si>
    <t>8.1.</t>
  </si>
  <si>
    <t>podstavec pod mycí stroj, - nerezové provedení gastronomická chromniklová ocel ve třídě DIN 18/10 - AISI 304, - vč. spodní úložné police na koše 500x500 mm, - výškově stavitelné nohy, - rozměry cca: 600x600x500 mm</t>
  </si>
  <si>
    <t>20</t>
  </si>
  <si>
    <t>11</t>
  </si>
  <si>
    <t>skladový regál, 4 - policový, uzavřený, křídlové dveře - nerezové provedení gastronomická chromniklová ocel ve třídě DIN 18/10 - AISI 304, - 4 x svařovaná police, - uzavřená skříň s obkladem, - výškově stavitelné nohy, - rozměry: cca 800x500x1800 mm</t>
  </si>
  <si>
    <t>22</t>
  </si>
  <si>
    <t>pracovní stůl, se dřezem, 2 x zásuvka s plnovýsuvem, částečná spodní police, volný prostor pro instalaci chladící skříně - světlá výška 860 mm, - nerezové provedení gastronomická chromniklová ocel ve třídě DIN 18/10 - AISI 304, - spodní plná police pod dřezem a pod zásuvkami, - vpravo 2 x zásuva s plnovýsuvem na GN 1/1, - výškově stavitelné nohy, - rozměry: cca 2100x700x900 mm</t>
  </si>
  <si>
    <t>24</t>
  </si>
  <si>
    <t>13</t>
  </si>
  <si>
    <t>10.1.</t>
  </si>
  <si>
    <t>baterie stolní páková, dřezová, hygienické loketní ovládání, - otočné raménko, - směšovací na TV a SV</t>
  </si>
  <si>
    <t>26</t>
  </si>
  <si>
    <t>28</t>
  </si>
  <si>
    <t>15</t>
  </si>
  <si>
    <t>nástěnná skříňka s policí, uzavřená posuvnými dveřmi, - nerezové provedené gastronomická chromniklová ocel ve třídě DIN 18/10 - AISI 304, - tuhá celonerezová svařovaná konstrukce z uzavřeného profilu, - rozměry cca: 1400x350x650 mm</t>
  </si>
  <si>
    <t>30</t>
  </si>
  <si>
    <t>univerzální stroj na přípravu svačinek - kovové provedení, - objem nerezové díže 5 litrů, - regulace chodu, 10 rychlostí, - vč. výbavy: metla, hák, míchač, zákryt díže, - rozměry cca: 345x389x434 mm</t>
  </si>
  <si>
    <t>32</t>
  </si>
  <si>
    <t>17</t>
  </si>
  <si>
    <t>nářezový stroj šnekový, nůž 220 mm hladký - typ nože: hladký - průměr nože : 220, tloušťka řezu : 0 - 14 - užitný řez : 195 x155, typ převodu: Šnekový, - materiál: hliník, ochranný kryt: průhledné plexisklo - bezpečnostní prvky: motor s ventilátorem a pojistkou proti přehřátí kryt ostří z nerezové oceli transparentní ochrana prstů, - uložení stolu: Šikmé, tlačítko on/off: Ano, - omezení pro kontinuální práci: doba chodu bez omezení, - rozměry: 445x380x370 mm, - el. 0,14 kW / 230V</t>
  </si>
  <si>
    <t>34</t>
  </si>
  <si>
    <t>výdejní udržovací teplotní lázeň, kapacita 2 x GN 1/1, spodní úložná police, pojízdné provedení, nerezové provedení gastronomická chromniklová ocel ve třídě DIN 18/10 - AISI 304, - kapacita 2 x GN 1/1 - hloubka 200 mm, - 2 x oddělené termostatické ovládání od +30 do +90 °C, - spodní police, - ovládácí panel na delší straně, - rozměry cca: 800x700x900 mm</t>
  </si>
  <si>
    <t>36</t>
  </si>
  <si>
    <t>19</t>
  </si>
  <si>
    <t>15.1.</t>
  </si>
  <si>
    <t>gastronádoba GN 1/2-hl. 200, s úchyty - nerezové provedení, profesionální nádoby z nerez oceli CrNi 18/10 použitelné do 300 °C, - objem 11,5 litru (na přílohy, maso, omáčky, apod.)</t>
  </si>
  <si>
    <t>38</t>
  </si>
  <si>
    <t>15.2.</t>
  </si>
  <si>
    <t>víko na GN 1/2, nerezové provedení - silikonové potravinářské těsnění - s výřezy na úchyty</t>
  </si>
  <si>
    <t>40</t>
  </si>
  <si>
    <t>21</t>
  </si>
  <si>
    <t>15.3.</t>
  </si>
  <si>
    <t>gastronádoba GN 1/3-hl. 200, s úchyty - nerezové provedení, profesionální nádoby z nerez oceli CrNi 18/10 použitelné do 300 °C, - objem 7,8 litru (na přílohy, maso, omáčky, apod.)</t>
  </si>
  <si>
    <t>42</t>
  </si>
  <si>
    <t>15.4.</t>
  </si>
  <si>
    <t>víko na GN 1/3, nerezové provedení - silikonové potravinářské těsnění - s výřezy na úchyty</t>
  </si>
  <si>
    <t>44</t>
  </si>
  <si>
    <t>23</t>
  </si>
  <si>
    <t>pojízdný servírovací vozík, 3 police, typ SW, - nerezové provedené gastronomická chromniklová ocel ve třídě DIN 18/10 - AISI 304, - tuhá konstrukce, - 3 x prolisovaná police, - 4 x otočná kolečka, 2 x bržděná, - rozměry: 850x550x940 mm</t>
  </si>
  <si>
    <t>46</t>
  </si>
  <si>
    <t>mikrovlnná trouba, kód l-m7, objem 20 litrů - nerezové nebo silver provedení s jedním magnetronem, - snadné elektronické ovládání, - velký průzor odolných dveří, vnitřní osvětlení komory, - snadné a přehledné digitální ovládání se zobrazením provozních hlášení na display, - zvukový signál ukončení vaření, - bezpečné uzamčení klávesnice, - rozměry: 440x340x260 mm</t>
  </si>
  <si>
    <t>48</t>
  </si>
  <si>
    <t>25</t>
  </si>
  <si>
    <t>17.1.</t>
  </si>
  <si>
    <t>nástěnná police, - nerezové provedené gastronomická chromniklová ocel ve třídě DIN 18/10 - AISI 304, - vč. úchytné konzole, - rozměry: cca 500x350x300 mm</t>
  </si>
  <si>
    <t>50</t>
  </si>
  <si>
    <t>D3</t>
  </si>
  <si>
    <t>JÍDELNA</t>
  </si>
  <si>
    <t>52</t>
  </si>
  <si>
    <t>27</t>
  </si>
  <si>
    <t>termos na studené nápoje, tyn ZN, - nerezové provedení, - objem 12 litrů, s podstavcem, - vč. víka a dávkovacího kohoutu, - průměr 250 a výška 450 mm,</t>
  </si>
  <si>
    <t>54</t>
  </si>
  <si>
    <t>varný a udržovací termos nápojů stolní, typ WBD, - nerezové provedení, - objem 13,5 litrů, - dvouplášťové izolované provedení, - teplotně odizolovaná madla, - rozměry: průměr 295 mm, výška 500 mm</t>
  </si>
  <si>
    <t>56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</si>
</sst>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\.mm\.yyyy"/>
    <numFmt numFmtId="165" formatCode="#,##0.00%"/>
    <numFmt numFmtId="166" formatCode="#,##0.00000"/>
    <numFmt numFmtId="167" formatCode="#,##0.000"/>
  </numFmts>
  <fonts count="20">
    <font>
      <sz val="10.0"/>
      <color rgb="FF000000"/>
      <name val="Arial"/>
      <scheme val="minor"/>
    </font>
    <font>
      <sz val="8.0"/>
      <color theme="1"/>
      <name val="Arial"/>
    </font>
    <font>
      <b/>
      <sz val="14.0"/>
      <color theme="1"/>
      <name val="Arial"/>
    </font>
    <font>
      <sz val="10.0"/>
      <color rgb="FF3366FF"/>
      <name val="Arial"/>
    </font>
    <font>
      <sz val="10.0"/>
      <color rgb="FF969696"/>
      <name val="Arial"/>
    </font>
    <font>
      <b/>
      <sz val="11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b/>
      <sz val="12.0"/>
      <color rgb="FF960000"/>
      <name val="Arial"/>
    </font>
    <font>
      <sz val="8.0"/>
      <color rgb="FF969696"/>
      <name val="Arial"/>
    </font>
    <font>
      <b/>
      <sz val="12.0"/>
      <color theme="1"/>
      <name val="Arial"/>
    </font>
    <font>
      <sz val="9.0"/>
      <color theme="1"/>
      <name val="Arial"/>
    </font>
    <font>
      <b/>
      <sz val="12.0"/>
      <color rgb="FF800000"/>
      <name val="Arial"/>
    </font>
    <font>
      <sz val="12.0"/>
      <color rgb="FF003366"/>
      <name val="Arial"/>
    </font>
    <font>
      <sz val="9.0"/>
      <color rgb="FF969696"/>
      <name val="Arial"/>
    </font>
    <font>
      <sz val="8.0"/>
      <color rgb="FF960000"/>
      <name val="Arial"/>
    </font>
    <font>
      <b/>
      <sz val="8.0"/>
      <color theme="1"/>
      <name val="Arial"/>
    </font>
    <font>
      <sz val="8.0"/>
      <color rgb="FF003366"/>
      <name val="Arial"/>
    </font>
    <font>
      <sz val="7.0"/>
      <color rgb="FF969696"/>
      <name val="Arial"/>
    </font>
    <font>
      <i/>
      <sz val="7.0"/>
      <color rgb="FF969696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CC"/>
        <bgColor rgb="FFFFFFCC"/>
      </patternFill>
    </fill>
    <fill>
      <patternFill patternType="solid">
        <fgColor rgb="FFD2D2D2"/>
        <bgColor rgb="FFD2D2D2"/>
      </patternFill>
    </fill>
  </fills>
  <borders count="21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969696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bottom style="hair">
        <color rgb="FF969696"/>
      </bottom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right style="hair">
        <color rgb="FF969696"/>
      </right>
      <bottom style="hair">
        <color rgb="FF969696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left" vertical="center"/>
    </xf>
    <xf borderId="1" fillId="0" fontId="1" numFmtId="0" xfId="0" applyBorder="1" applyFont="1"/>
    <xf borderId="2" fillId="0" fontId="1" numFmtId="0" xfId="0" applyBorder="1" applyFont="1"/>
    <xf borderId="3" fillId="0" fontId="1" numFmtId="0" xfId="0" applyBorder="1" applyFont="1"/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4" numFmtId="0" xfId="0" applyAlignment="1" applyFont="1">
      <alignment horizontal="left" shrinkToFit="0" vertical="center" wrapText="1"/>
    </xf>
    <xf borderId="0" fillId="0" fontId="1" numFmtId="0" xfId="0" applyAlignment="1" applyFont="1">
      <alignment vertical="center"/>
    </xf>
    <xf borderId="3" fillId="0" fontId="1" numFmtId="0" xfId="0" applyAlignment="1" applyBorder="1" applyFont="1">
      <alignment vertical="center"/>
    </xf>
    <xf borderId="0" fillId="0" fontId="5" numFmtId="0" xfId="0" applyAlignment="1" applyFont="1">
      <alignment horizontal="left" readingOrder="0" shrinkToFit="0" vertical="center" wrapText="1"/>
    </xf>
    <xf borderId="0" fillId="0" fontId="6" numFmtId="0" xfId="0" applyAlignment="1" applyFont="1">
      <alignment horizontal="left" vertical="center"/>
    </xf>
    <xf borderId="0" fillId="0" fontId="6" numFmtId="164" xfId="0" applyAlignment="1" applyFont="1" applyNumberFormat="1">
      <alignment horizontal="left" vertical="center"/>
    </xf>
    <xf borderId="0" fillId="2" fontId="6" numFmtId="0" xfId="0" applyAlignment="1" applyFill="1" applyFont="1">
      <alignment horizontal="left" vertical="center"/>
    </xf>
    <xf borderId="0" fillId="0" fontId="1" numFmtId="0" xfId="0" applyAlignment="1" applyFont="1">
      <alignment shrinkToFit="0" vertical="center" wrapText="1"/>
    </xf>
    <xf borderId="3" fillId="0" fontId="1" numFmtId="0" xfId="0" applyAlignment="1" applyBorder="1" applyFont="1">
      <alignment shrinkToFit="0" vertical="center" wrapText="1"/>
    </xf>
    <xf borderId="0" fillId="0" fontId="6" numFmtId="0" xfId="0" applyAlignment="1" applyFont="1">
      <alignment horizontal="left" shrinkToFit="0" vertical="center" wrapText="1"/>
    </xf>
    <xf borderId="4" fillId="0" fontId="1" numFmtId="0" xfId="0" applyAlignment="1" applyBorder="1" applyFont="1">
      <alignment vertical="center"/>
    </xf>
    <xf borderId="0" fillId="0" fontId="7" numFmtId="0" xfId="0" applyAlignment="1" applyFont="1">
      <alignment horizontal="left" vertical="center"/>
    </xf>
    <xf borderId="0" fillId="0" fontId="8" numFmtId="4" xfId="0" applyAlignment="1" applyFont="1" applyNumberFormat="1">
      <alignment vertical="center"/>
    </xf>
    <xf borderId="0" fillId="0" fontId="4" numFmtId="0" xfId="0" applyAlignment="1" applyFont="1">
      <alignment horizontal="right" vertical="center"/>
    </xf>
    <xf borderId="0" fillId="0" fontId="9" numFmtId="0" xfId="0" applyAlignment="1" applyFont="1">
      <alignment horizontal="left" vertical="center"/>
    </xf>
    <xf borderId="0" fillId="0" fontId="4" numFmtId="4" xfId="0" applyAlignment="1" applyFont="1" applyNumberFormat="1">
      <alignment vertical="center"/>
    </xf>
    <xf borderId="0" fillId="0" fontId="4" numFmtId="165" xfId="0" applyAlignment="1" applyFont="1" applyNumberFormat="1">
      <alignment horizontal="right" vertical="center"/>
    </xf>
    <xf borderId="0" fillId="3" fontId="1" numFmtId="0" xfId="0" applyAlignment="1" applyFill="1" applyFont="1">
      <alignment vertical="center"/>
    </xf>
    <xf borderId="5" fillId="3" fontId="10" numFmtId="0" xfId="0" applyAlignment="1" applyBorder="1" applyFont="1">
      <alignment horizontal="left" vertical="center"/>
    </xf>
    <xf borderId="6" fillId="3" fontId="1" numFmtId="0" xfId="0" applyAlignment="1" applyBorder="1" applyFont="1">
      <alignment vertical="center"/>
    </xf>
    <xf borderId="6" fillId="3" fontId="10" numFmtId="0" xfId="0" applyAlignment="1" applyBorder="1" applyFont="1">
      <alignment horizontal="right" vertical="center"/>
    </xf>
    <xf borderId="6" fillId="3" fontId="10" numFmtId="0" xfId="0" applyAlignment="1" applyBorder="1" applyFont="1">
      <alignment horizontal="center" vertical="center"/>
    </xf>
    <xf borderId="6" fillId="3" fontId="10" numFmtId="4" xfId="0" applyAlignment="1" applyBorder="1" applyFont="1" applyNumberFormat="1">
      <alignment vertical="center"/>
    </xf>
    <xf borderId="7" fillId="3" fontId="1" numFmtId="0" xfId="0" applyAlignment="1" applyBorder="1" applyFont="1">
      <alignment vertical="center"/>
    </xf>
    <xf borderId="8" fillId="0" fontId="1" numFmtId="0" xfId="0" applyAlignment="1" applyBorder="1" applyFont="1">
      <alignment vertical="center"/>
    </xf>
    <xf borderId="9" fillId="0" fontId="1" numFmtId="0" xfId="0" applyAlignment="1" applyBorder="1" applyFont="1">
      <alignment vertical="center"/>
    </xf>
    <xf borderId="1" fillId="0" fontId="1" numFmtId="0" xfId="0" applyAlignment="1" applyBorder="1" applyFont="1">
      <alignment vertical="center"/>
    </xf>
    <xf borderId="2" fillId="0" fontId="1" numFmtId="0" xfId="0" applyAlignment="1" applyBorder="1" applyFont="1">
      <alignment vertical="center"/>
    </xf>
    <xf borderId="0" fillId="3" fontId="11" numFmtId="0" xfId="0" applyAlignment="1" applyFont="1">
      <alignment horizontal="left" vertical="center"/>
    </xf>
    <xf borderId="0" fillId="3" fontId="11" numFmtId="0" xfId="0" applyAlignment="1" applyFont="1">
      <alignment horizontal="right" vertical="center"/>
    </xf>
    <xf borderId="0" fillId="0" fontId="12" numFmtId="0" xfId="0" applyAlignment="1" applyFont="1">
      <alignment horizontal="left" vertical="center"/>
    </xf>
    <xf borderId="0" fillId="0" fontId="13" numFmtId="0" xfId="0" applyAlignment="1" applyFont="1">
      <alignment vertical="center"/>
    </xf>
    <xf borderId="3" fillId="0" fontId="13" numFmtId="0" xfId="0" applyAlignment="1" applyBorder="1" applyFont="1">
      <alignment vertical="center"/>
    </xf>
    <xf borderId="10" fillId="0" fontId="13" numFmtId="0" xfId="0" applyAlignment="1" applyBorder="1" applyFont="1">
      <alignment horizontal="left" vertical="center"/>
    </xf>
    <xf borderId="10" fillId="0" fontId="13" numFmtId="0" xfId="0" applyAlignment="1" applyBorder="1" applyFont="1">
      <alignment vertical="center"/>
    </xf>
    <xf borderId="10" fillId="0" fontId="13" numFmtId="4" xfId="0" applyAlignment="1" applyBorder="1" applyFont="1" applyNumberFormat="1">
      <alignment vertical="center"/>
    </xf>
    <xf borderId="0" fillId="0" fontId="5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center" shrinkToFit="0" vertical="center" wrapText="1"/>
    </xf>
    <xf borderId="3" fillId="0" fontId="1" numFmtId="0" xfId="0" applyAlignment="1" applyBorder="1" applyFont="1">
      <alignment horizontal="center" shrinkToFit="0" vertical="center" wrapText="1"/>
    </xf>
    <xf borderId="11" fillId="3" fontId="11" numFmtId="0" xfId="0" applyAlignment="1" applyBorder="1" applyFont="1">
      <alignment horizontal="center" shrinkToFit="0" vertical="center" wrapText="1"/>
    </xf>
    <xf borderId="12" fillId="3" fontId="11" numFmtId="0" xfId="0" applyAlignment="1" applyBorder="1" applyFont="1">
      <alignment horizontal="center" shrinkToFit="0" vertical="center" wrapText="1"/>
    </xf>
    <xf borderId="13" fillId="3" fontId="11" numFmtId="0" xfId="0" applyAlignment="1" applyBorder="1" applyFont="1">
      <alignment horizontal="center" shrinkToFit="0" vertical="center" wrapText="1"/>
    </xf>
    <xf borderId="11" fillId="0" fontId="14" numFmtId="0" xfId="0" applyAlignment="1" applyBorder="1" applyFont="1">
      <alignment horizontal="center" shrinkToFit="0" vertical="center" wrapText="1"/>
    </xf>
    <xf borderId="12" fillId="0" fontId="14" numFmtId="0" xfId="0" applyAlignment="1" applyBorder="1" applyFont="1">
      <alignment horizontal="center" shrinkToFit="0" vertical="center" wrapText="1"/>
    </xf>
    <xf borderId="13" fillId="0" fontId="14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horizontal="left" vertical="center"/>
    </xf>
    <xf borderId="0" fillId="0" fontId="8" numFmtId="4" xfId="0" applyFont="1" applyNumberFormat="1"/>
    <xf borderId="14" fillId="0" fontId="1" numFmtId="0" xfId="0" applyAlignment="1" applyBorder="1" applyFont="1">
      <alignment vertical="center"/>
    </xf>
    <xf borderId="4" fillId="0" fontId="15" numFmtId="166" xfId="0" applyBorder="1" applyFont="1" applyNumberFormat="1"/>
    <xf borderId="15" fillId="0" fontId="15" numFmtId="166" xfId="0" applyBorder="1" applyFont="1" applyNumberFormat="1"/>
    <xf borderId="0" fillId="0" fontId="16" numFmtId="4" xfId="0" applyAlignment="1" applyFont="1" applyNumberFormat="1">
      <alignment vertical="center"/>
    </xf>
    <xf borderId="0" fillId="0" fontId="17" numFmtId="0" xfId="0" applyFont="1"/>
    <xf borderId="3" fillId="0" fontId="17" numFmtId="0" xfId="0" applyBorder="1" applyFont="1"/>
    <xf borderId="0" fillId="0" fontId="17" numFmtId="0" xfId="0" applyAlignment="1" applyFont="1">
      <alignment horizontal="left"/>
    </xf>
    <xf borderId="0" fillId="0" fontId="13" numFmtId="0" xfId="0" applyAlignment="1" applyFont="1">
      <alignment horizontal="left"/>
    </xf>
    <xf borderId="0" fillId="0" fontId="13" numFmtId="4" xfId="0" applyFont="1" applyNumberFormat="1"/>
    <xf borderId="16" fillId="0" fontId="17" numFmtId="0" xfId="0" applyBorder="1" applyFont="1"/>
    <xf borderId="0" fillId="0" fontId="17" numFmtId="166" xfId="0" applyFont="1" applyNumberFormat="1"/>
    <xf borderId="17" fillId="0" fontId="17" numFmtId="166" xfId="0" applyBorder="1" applyFont="1" applyNumberFormat="1"/>
    <xf borderId="0" fillId="0" fontId="17" numFmtId="0" xfId="0" applyAlignment="1" applyFont="1">
      <alignment horizontal="center"/>
    </xf>
    <xf borderId="0" fillId="0" fontId="17" numFmtId="4" xfId="0" applyAlignment="1" applyFont="1" applyNumberFormat="1">
      <alignment vertical="center"/>
    </xf>
    <xf borderId="18" fillId="0" fontId="11" numFmtId="0" xfId="0" applyAlignment="1" applyBorder="1" applyFont="1">
      <alignment horizontal="center" vertical="center"/>
    </xf>
    <xf borderId="18" fillId="0" fontId="11" numFmtId="49" xfId="0" applyAlignment="1" applyBorder="1" applyFont="1" applyNumberFormat="1">
      <alignment horizontal="left" shrinkToFit="0" vertical="center" wrapText="1"/>
    </xf>
    <xf borderId="18" fillId="0" fontId="11" numFmtId="0" xfId="0" applyAlignment="1" applyBorder="1" applyFont="1">
      <alignment horizontal="left" shrinkToFit="0" vertical="center" wrapText="1"/>
    </xf>
    <xf borderId="18" fillId="0" fontId="11" numFmtId="0" xfId="0" applyAlignment="1" applyBorder="1" applyFont="1">
      <alignment horizontal="center" shrinkToFit="0" vertical="center" wrapText="1"/>
    </xf>
    <xf borderId="18" fillId="0" fontId="11" numFmtId="167" xfId="0" applyAlignment="1" applyBorder="1" applyFont="1" applyNumberFormat="1">
      <alignment vertical="center"/>
    </xf>
    <xf borderId="18" fillId="2" fontId="11" numFmtId="4" xfId="0" applyAlignment="1" applyBorder="1" applyFont="1" applyNumberFormat="1">
      <alignment readingOrder="0" vertical="center"/>
    </xf>
    <xf borderId="18" fillId="0" fontId="11" numFmtId="4" xfId="0" applyAlignment="1" applyBorder="1" applyFont="1" applyNumberFormat="1">
      <alignment vertical="center"/>
    </xf>
    <xf borderId="16" fillId="2" fontId="14" numFmtId="0" xfId="0" applyAlignment="1" applyBorder="1" applyFont="1">
      <alignment horizontal="left" vertical="center"/>
    </xf>
    <xf borderId="0" fillId="0" fontId="14" numFmtId="0" xfId="0" applyAlignment="1" applyFont="1">
      <alignment horizontal="center" vertical="center"/>
    </xf>
    <xf borderId="0" fillId="0" fontId="14" numFmtId="166" xfId="0" applyAlignment="1" applyFont="1" applyNumberFormat="1">
      <alignment vertical="center"/>
    </xf>
    <xf borderId="17" fillId="0" fontId="14" numFmtId="166" xfId="0" applyAlignment="1" applyBorder="1" applyFont="1" applyNumberFormat="1">
      <alignment vertical="center"/>
    </xf>
    <xf borderId="0" fillId="0" fontId="11" numFmtId="0" xfId="0" applyAlignment="1" applyFont="1">
      <alignment horizontal="left" vertical="center"/>
    </xf>
    <xf borderId="0" fillId="0" fontId="1" numFmtId="4" xfId="0" applyAlignment="1" applyFont="1" applyNumberFormat="1">
      <alignment vertical="center"/>
    </xf>
    <xf borderId="0" fillId="0" fontId="18" numFmtId="0" xfId="0" applyAlignment="1" applyFont="1">
      <alignment horizontal="left" vertical="center"/>
    </xf>
    <xf borderId="0" fillId="0" fontId="19" numFmtId="0" xfId="0" applyAlignment="1" applyFont="1">
      <alignment shrinkToFit="0" vertical="center" wrapText="1"/>
    </xf>
    <xf borderId="16" fillId="0" fontId="1" numFmtId="0" xfId="0" applyAlignment="1" applyBorder="1" applyFont="1">
      <alignment vertical="center"/>
    </xf>
    <xf borderId="17" fillId="0" fontId="1" numFmtId="0" xfId="0" applyAlignment="1" applyBorder="1" applyFont="1">
      <alignment vertical="center"/>
    </xf>
    <xf borderId="18" fillId="0" fontId="11" numFmtId="0" xfId="0" applyAlignment="1" applyBorder="1" applyFont="1">
      <alignment horizontal="left" readingOrder="0" shrinkToFit="0" vertical="center" wrapText="1"/>
    </xf>
    <xf borderId="19" fillId="0" fontId="1" numFmtId="0" xfId="0" applyAlignment="1" applyBorder="1" applyFont="1">
      <alignment vertical="center"/>
    </xf>
    <xf borderId="10" fillId="0" fontId="1" numFmtId="0" xfId="0" applyAlignment="1" applyBorder="1" applyFont="1">
      <alignment vertical="center"/>
    </xf>
    <xf borderId="20" fillId="0" fontId="1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75"/>
  <cols>
    <col customWidth="1" min="1" max="1" width="6.25"/>
    <col customWidth="1" min="2" max="2" width="0.88"/>
    <col customWidth="1" min="3" max="3" width="3.13"/>
    <col customWidth="1" min="4" max="4" width="3.25"/>
    <col customWidth="1" min="5" max="5" width="12.88"/>
    <col customWidth="1" min="6" max="6" width="75.63"/>
    <col customWidth="1" min="7" max="7" width="5.63"/>
    <col customWidth="1" min="8" max="8" width="10.5"/>
    <col customWidth="1" min="9" max="9" width="11.88"/>
    <col customWidth="1" min="10" max="11" width="16.75"/>
    <col customWidth="1" min="12" max="12" width="7.0"/>
    <col customWidth="1" hidden="1" min="13" max="13" width="8.13"/>
    <col customWidth="1" hidden="1" min="14" max="14" width="7.0"/>
    <col customWidth="1" hidden="1" min="15" max="20" width="10.63"/>
    <col customWidth="1" hidden="1" min="21" max="21" width="12.25"/>
    <col customWidth="1" min="22" max="22" width="9.25"/>
    <col customWidth="1" min="23" max="23" width="12.25"/>
    <col customWidth="1" min="24" max="24" width="9.25"/>
    <col customWidth="1" min="25" max="25" width="11.25"/>
    <col customWidth="1" min="26" max="26" width="8.25"/>
    <col customWidth="1" min="27" max="27" width="11.25"/>
    <col customWidth="1" min="28" max="28" width="12.25"/>
    <col customWidth="1" min="29" max="29" width="8.25"/>
    <col customWidth="1" min="30" max="30" width="11.25"/>
    <col customWidth="1" min="31" max="31" width="12.25"/>
    <col customWidth="1" hidden="1" min="44" max="65" width="7.0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ht="36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2" t="s">
        <v>0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</row>
    <row r="3" ht="6.75" customHeight="1">
      <c r="A3" s="1"/>
      <c r="B3" s="3"/>
      <c r="C3" s="4"/>
      <c r="D3" s="4"/>
      <c r="E3" s="4"/>
      <c r="F3" s="4"/>
      <c r="G3" s="4"/>
      <c r="H3" s="4"/>
      <c r="I3" s="4"/>
      <c r="J3" s="4"/>
      <c r="K3" s="4"/>
      <c r="L3" s="5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2" t="s">
        <v>1</v>
      </c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4" ht="24.75" customHeight="1">
      <c r="A4" s="1"/>
      <c r="B4" s="5"/>
      <c r="C4" s="1"/>
      <c r="D4" s="6" t="s">
        <v>2</v>
      </c>
      <c r="E4" s="1"/>
      <c r="F4" s="1"/>
      <c r="G4" s="1"/>
      <c r="H4" s="1"/>
      <c r="I4" s="1"/>
      <c r="J4" s="1"/>
      <c r="K4" s="1"/>
      <c r="L4" s="5"/>
      <c r="M4" s="7" t="s">
        <v>3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2" t="s">
        <v>4</v>
      </c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</row>
    <row r="5" ht="6.75" customHeight="1">
      <c r="A5" s="1"/>
      <c r="B5" s="5"/>
      <c r="C5" s="1"/>
      <c r="D5" s="1"/>
      <c r="E5" s="1"/>
      <c r="F5" s="1"/>
      <c r="G5" s="1"/>
      <c r="H5" s="1"/>
      <c r="I5" s="1"/>
      <c r="J5" s="1"/>
      <c r="K5" s="1"/>
      <c r="L5" s="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</row>
    <row r="6" ht="12.0" customHeight="1">
      <c r="A6" s="1"/>
      <c r="B6" s="5"/>
      <c r="C6" s="1"/>
      <c r="D6" s="8" t="s">
        <v>5</v>
      </c>
      <c r="E6" s="1"/>
      <c r="F6" s="1"/>
      <c r="G6" s="1"/>
      <c r="H6" s="1"/>
      <c r="I6" s="1"/>
      <c r="J6" s="1"/>
      <c r="K6" s="1"/>
      <c r="L6" s="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</row>
    <row r="7" ht="16.5" customHeight="1">
      <c r="A7" s="1"/>
      <c r="B7" s="5"/>
      <c r="C7" s="1"/>
      <c r="D7" s="1"/>
      <c r="E7" s="9"/>
      <c r="I7" s="1"/>
      <c r="J7" s="1"/>
      <c r="K7" s="1"/>
      <c r="L7" s="5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</row>
    <row r="8" ht="12.0" customHeight="1">
      <c r="A8" s="10"/>
      <c r="B8" s="11"/>
      <c r="C8" s="10"/>
      <c r="D8" s="8" t="s">
        <v>6</v>
      </c>
      <c r="E8" s="10"/>
      <c r="F8" s="10"/>
      <c r="G8" s="10"/>
      <c r="H8" s="10"/>
      <c r="I8" s="10"/>
      <c r="J8" s="10"/>
      <c r="K8" s="10"/>
      <c r="L8" s="11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ht="16.5" customHeight="1">
      <c r="A9" s="10"/>
      <c r="B9" s="11"/>
      <c r="C9" s="10"/>
      <c r="D9" s="10"/>
      <c r="E9" s="12" t="s">
        <v>7</v>
      </c>
      <c r="I9" s="10"/>
      <c r="J9" s="10"/>
      <c r="K9" s="10"/>
      <c r="L9" s="11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</row>
    <row r="10">
      <c r="A10" s="10"/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11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ht="12.0" customHeight="1">
      <c r="A11" s="10"/>
      <c r="B11" s="11"/>
      <c r="C11" s="10"/>
      <c r="D11" s="8" t="s">
        <v>8</v>
      </c>
      <c r="E11" s="10"/>
      <c r="F11" s="13" t="s">
        <v>9</v>
      </c>
      <c r="G11" s="10"/>
      <c r="H11" s="10"/>
      <c r="I11" s="8" t="s">
        <v>10</v>
      </c>
      <c r="J11" s="13" t="s">
        <v>9</v>
      </c>
      <c r="K11" s="10"/>
      <c r="L11" s="11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</row>
    <row r="12" ht="12.0" customHeight="1">
      <c r="A12" s="10"/>
      <c r="B12" s="11"/>
      <c r="C12" s="10"/>
      <c r="D12" s="8" t="s">
        <v>11</v>
      </c>
      <c r="E12" s="10"/>
      <c r="F12" s="13" t="s">
        <v>12</v>
      </c>
      <c r="G12" s="10"/>
      <c r="H12" s="10"/>
      <c r="I12" s="8" t="s">
        <v>13</v>
      </c>
      <c r="J12" s="14"/>
      <c r="K12" s="10"/>
      <c r="L12" s="11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</row>
    <row r="13" ht="10.5" customHeight="1">
      <c r="A13" s="10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1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</row>
    <row r="14" ht="12.0" customHeight="1">
      <c r="A14" s="10"/>
      <c r="B14" s="11"/>
      <c r="C14" s="10"/>
      <c r="D14" s="8" t="s">
        <v>14</v>
      </c>
      <c r="E14" s="10"/>
      <c r="F14" s="10"/>
      <c r="G14" s="10"/>
      <c r="H14" s="10"/>
      <c r="I14" s="8" t="s">
        <v>15</v>
      </c>
      <c r="J14" s="13" t="s">
        <v>9</v>
      </c>
      <c r="K14" s="10"/>
      <c r="L14" s="11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</row>
    <row r="15" ht="18.0" customHeight="1">
      <c r="A15" s="10"/>
      <c r="B15" s="11"/>
      <c r="C15" s="10"/>
      <c r="D15" s="10"/>
      <c r="E15" s="13" t="s">
        <v>16</v>
      </c>
      <c r="F15" s="10"/>
      <c r="G15" s="10"/>
      <c r="H15" s="10"/>
      <c r="I15" s="8" t="s">
        <v>17</v>
      </c>
      <c r="J15" s="13" t="s">
        <v>9</v>
      </c>
      <c r="K15" s="10"/>
      <c r="L15" s="11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</row>
    <row r="16" ht="6.75" customHeight="1">
      <c r="A16" s="10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1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</row>
    <row r="17" ht="12.0" customHeight="1">
      <c r="A17" s="10"/>
      <c r="B17" s="11"/>
      <c r="C17" s="10"/>
      <c r="D17" s="8" t="s">
        <v>18</v>
      </c>
      <c r="E17" s="10"/>
      <c r="F17" s="10"/>
      <c r="G17" s="10"/>
      <c r="H17" s="10"/>
      <c r="I17" s="8" t="s">
        <v>15</v>
      </c>
      <c r="J17" s="15"/>
      <c r="K17" s="10"/>
      <c r="L17" s="11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</row>
    <row r="18" ht="18.0" customHeight="1">
      <c r="A18" s="10"/>
      <c r="B18" s="11"/>
      <c r="C18" s="10"/>
      <c r="D18" s="10"/>
      <c r="E18" s="15"/>
      <c r="I18" s="8" t="s">
        <v>17</v>
      </c>
      <c r="J18" s="15"/>
      <c r="K18" s="10"/>
      <c r="L18" s="11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</row>
    <row r="19" ht="6.75" customHeight="1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1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</row>
    <row r="20" ht="12.0" customHeight="1">
      <c r="A20" s="10"/>
      <c r="B20" s="11"/>
      <c r="C20" s="10"/>
      <c r="D20" s="8" t="s">
        <v>19</v>
      </c>
      <c r="E20" s="10"/>
      <c r="F20" s="10"/>
      <c r="G20" s="10"/>
      <c r="H20" s="10"/>
      <c r="I20" s="8" t="s">
        <v>15</v>
      </c>
      <c r="J20" s="13" t="s">
        <v>20</v>
      </c>
      <c r="K20" s="10"/>
      <c r="L20" s="11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</row>
    <row r="21" ht="18.0" customHeight="1">
      <c r="A21" s="10"/>
      <c r="B21" s="11"/>
      <c r="C21" s="10"/>
      <c r="D21" s="10"/>
      <c r="E21" s="13" t="s">
        <v>21</v>
      </c>
      <c r="F21" s="10"/>
      <c r="G21" s="10"/>
      <c r="H21" s="10"/>
      <c r="I21" s="8" t="s">
        <v>17</v>
      </c>
      <c r="J21" s="13" t="s">
        <v>22</v>
      </c>
      <c r="K21" s="10"/>
      <c r="L21" s="11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</row>
    <row r="22" ht="6.75" customHeight="1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1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</row>
    <row r="23" ht="12.0" customHeight="1">
      <c r="A23" s="10"/>
      <c r="B23" s="11"/>
      <c r="C23" s="10"/>
      <c r="D23" s="8" t="s">
        <v>23</v>
      </c>
      <c r="E23" s="10"/>
      <c r="F23" s="10"/>
      <c r="G23" s="10"/>
      <c r="H23" s="10"/>
      <c r="I23" s="8" t="s">
        <v>15</v>
      </c>
      <c r="J23" s="13"/>
      <c r="K23" s="10"/>
      <c r="L23" s="11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</row>
    <row r="24" ht="18.0" customHeight="1">
      <c r="A24" s="10"/>
      <c r="B24" s="11"/>
      <c r="C24" s="10"/>
      <c r="D24" s="10"/>
      <c r="E24" s="13"/>
      <c r="F24" s="10"/>
      <c r="G24" s="10"/>
      <c r="H24" s="10"/>
      <c r="I24" s="8" t="s">
        <v>17</v>
      </c>
      <c r="J24" s="13"/>
      <c r="K24" s="10"/>
      <c r="L24" s="11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</row>
    <row r="25" ht="6.75" customHeight="1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1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</row>
    <row r="26" ht="12.0" customHeight="1">
      <c r="A26" s="10"/>
      <c r="B26" s="11"/>
      <c r="C26" s="10"/>
      <c r="D26" s="8" t="s">
        <v>24</v>
      </c>
      <c r="E26" s="10"/>
      <c r="F26" s="10"/>
      <c r="G26" s="10"/>
      <c r="H26" s="10"/>
      <c r="I26" s="10"/>
      <c r="J26" s="10"/>
      <c r="K26" s="10"/>
      <c r="L26" s="11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</row>
    <row r="27" ht="16.5" customHeight="1">
      <c r="A27" s="16"/>
      <c r="B27" s="17"/>
      <c r="C27" s="16"/>
      <c r="D27" s="16"/>
      <c r="E27" s="18" t="s">
        <v>9</v>
      </c>
      <c r="I27" s="16"/>
      <c r="J27" s="16"/>
      <c r="K27" s="16"/>
      <c r="L27" s="17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</row>
    <row r="28" ht="6.75" customHeight="1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1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</row>
    <row r="29" ht="6.75" customHeight="1">
      <c r="A29" s="10"/>
      <c r="B29" s="11"/>
      <c r="C29" s="10"/>
      <c r="D29" s="19"/>
      <c r="E29" s="19"/>
      <c r="F29" s="19"/>
      <c r="G29" s="19"/>
      <c r="H29" s="19"/>
      <c r="I29" s="19"/>
      <c r="J29" s="19"/>
      <c r="K29" s="19"/>
      <c r="L29" s="11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</row>
    <row r="30" ht="24.75" customHeight="1">
      <c r="A30" s="10"/>
      <c r="B30" s="11"/>
      <c r="C30" s="10"/>
      <c r="D30" s="20" t="s">
        <v>25</v>
      </c>
      <c r="E30" s="10"/>
      <c r="F30" s="10"/>
      <c r="G30" s="10"/>
      <c r="H30" s="10"/>
      <c r="I30" s="10"/>
      <c r="J30" s="21">
        <f>ROUND(J82, 2)</f>
        <v>34</v>
      </c>
      <c r="K30" s="10"/>
      <c r="L30" s="11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</row>
    <row r="31" ht="6.75" customHeight="1">
      <c r="A31" s="10"/>
      <c r="B31" s="11"/>
      <c r="C31" s="10"/>
      <c r="D31" s="19"/>
      <c r="E31" s="19"/>
      <c r="F31" s="19"/>
      <c r="G31" s="19"/>
      <c r="H31" s="19"/>
      <c r="I31" s="19"/>
      <c r="J31" s="19"/>
      <c r="K31" s="19"/>
      <c r="L31" s="11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</row>
    <row r="32" ht="14.25" customHeight="1">
      <c r="A32" s="10"/>
      <c r="B32" s="11"/>
      <c r="C32" s="10"/>
      <c r="D32" s="10"/>
      <c r="E32" s="10"/>
      <c r="F32" s="22" t="s">
        <v>26</v>
      </c>
      <c r="G32" s="10"/>
      <c r="H32" s="10"/>
      <c r="I32" s="22" t="s">
        <v>27</v>
      </c>
      <c r="J32" s="22" t="s">
        <v>28</v>
      </c>
      <c r="K32" s="10"/>
      <c r="L32" s="11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</row>
    <row r="33" ht="14.25" customHeight="1">
      <c r="A33" s="10"/>
      <c r="B33" s="11"/>
      <c r="C33" s="10"/>
      <c r="D33" s="23" t="s">
        <v>29</v>
      </c>
      <c r="E33" s="8" t="s">
        <v>30</v>
      </c>
      <c r="F33" s="24">
        <f>ROUND((SUM(BE82:BE141)),  2)</f>
        <v>34</v>
      </c>
      <c r="G33" s="10"/>
      <c r="H33" s="10"/>
      <c r="I33" s="25">
        <v>0.21</v>
      </c>
      <c r="J33" s="24">
        <f>ROUND(((SUM(BE82:BE141))*I33),  2)</f>
        <v>7.14</v>
      </c>
      <c r="K33" s="10"/>
      <c r="L33" s="11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</row>
    <row r="34" ht="14.25" customHeight="1">
      <c r="A34" s="10"/>
      <c r="B34" s="11"/>
      <c r="C34" s="10"/>
      <c r="D34" s="10"/>
      <c r="E34" s="8" t="s">
        <v>31</v>
      </c>
      <c r="F34" s="24">
        <f>ROUND((SUM(BF82:BF141)),  2)</f>
        <v>0</v>
      </c>
      <c r="G34" s="10"/>
      <c r="H34" s="10"/>
      <c r="I34" s="25">
        <v>0.12</v>
      </c>
      <c r="J34" s="24">
        <f>ROUND(((SUM(BF82:BF141))*I34),  2)</f>
        <v>0</v>
      </c>
      <c r="K34" s="10"/>
      <c r="L34" s="11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</row>
    <row r="35" ht="14.25" hidden="1" customHeight="1">
      <c r="A35" s="10"/>
      <c r="B35" s="11"/>
      <c r="C35" s="10"/>
      <c r="D35" s="10"/>
      <c r="E35" s="8" t="s">
        <v>32</v>
      </c>
      <c r="F35" s="24">
        <f>ROUND((SUM(BG82:BG141)),  2)</f>
        <v>0</v>
      </c>
      <c r="G35" s="10"/>
      <c r="H35" s="10"/>
      <c r="I35" s="25">
        <v>0.21</v>
      </c>
      <c r="J35" s="24">
        <f t="shared" ref="J35:J37" si="1">0</f>
        <v>0</v>
      </c>
      <c r="K35" s="10"/>
      <c r="L35" s="11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</row>
    <row r="36" ht="14.25" hidden="1" customHeight="1">
      <c r="A36" s="10"/>
      <c r="B36" s="11"/>
      <c r="C36" s="10"/>
      <c r="D36" s="10"/>
      <c r="E36" s="8" t="s">
        <v>33</v>
      </c>
      <c r="F36" s="24">
        <f>ROUND((SUM(BH82:BH141)),  2)</f>
        <v>0</v>
      </c>
      <c r="G36" s="10"/>
      <c r="H36" s="10"/>
      <c r="I36" s="25">
        <v>0.12</v>
      </c>
      <c r="J36" s="24">
        <f t="shared" si="1"/>
        <v>0</v>
      </c>
      <c r="K36" s="10"/>
      <c r="L36" s="11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</row>
    <row r="37" ht="14.25" hidden="1" customHeight="1">
      <c r="A37" s="10"/>
      <c r="B37" s="11"/>
      <c r="C37" s="10"/>
      <c r="D37" s="10"/>
      <c r="E37" s="8" t="s">
        <v>34</v>
      </c>
      <c r="F37" s="24">
        <f>ROUND((SUM(BI82:BI141)),  2)</f>
        <v>0</v>
      </c>
      <c r="G37" s="10"/>
      <c r="H37" s="10"/>
      <c r="I37" s="25">
        <v>0.0</v>
      </c>
      <c r="J37" s="24">
        <f t="shared" si="1"/>
        <v>0</v>
      </c>
      <c r="K37" s="10"/>
      <c r="L37" s="11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</row>
    <row r="38" ht="6.75" customHeight="1">
      <c r="A38" s="10"/>
      <c r="B38" s="11"/>
      <c r="C38" s="10"/>
      <c r="D38" s="10"/>
      <c r="E38" s="10"/>
      <c r="F38" s="10"/>
      <c r="G38" s="10"/>
      <c r="H38" s="10"/>
      <c r="I38" s="10"/>
      <c r="J38" s="10"/>
      <c r="K38" s="10"/>
      <c r="L38" s="11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</row>
    <row r="39" ht="24.75" customHeight="1">
      <c r="A39" s="10"/>
      <c r="B39" s="11"/>
      <c r="C39" s="26"/>
      <c r="D39" s="27" t="s">
        <v>35</v>
      </c>
      <c r="E39" s="28"/>
      <c r="F39" s="28"/>
      <c r="G39" s="29" t="s">
        <v>36</v>
      </c>
      <c r="H39" s="30" t="s">
        <v>37</v>
      </c>
      <c r="I39" s="28"/>
      <c r="J39" s="31">
        <f>SUM(J30:J37)</f>
        <v>41.14</v>
      </c>
      <c r="K39" s="32"/>
      <c r="L39" s="11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</row>
    <row r="40" ht="14.25" customHeight="1">
      <c r="A40" s="10"/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11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ht="6.75" customHeight="1">
      <c r="A44" s="10"/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11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</row>
    <row r="45" ht="24.75" customHeight="1">
      <c r="A45" s="10"/>
      <c r="B45" s="11"/>
      <c r="C45" s="6" t="s">
        <v>38</v>
      </c>
      <c r="D45" s="10"/>
      <c r="E45" s="10"/>
      <c r="F45" s="10"/>
      <c r="G45" s="10"/>
      <c r="H45" s="10"/>
      <c r="I45" s="10"/>
      <c r="J45" s="10"/>
      <c r="K45" s="10"/>
      <c r="L45" s="11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</row>
    <row r="46" ht="6.75" customHeight="1">
      <c r="A46" s="10"/>
      <c r="B46" s="11"/>
      <c r="C46" s="10"/>
      <c r="D46" s="10"/>
      <c r="E46" s="10"/>
      <c r="F46" s="10"/>
      <c r="G46" s="10"/>
      <c r="H46" s="10"/>
      <c r="I46" s="10"/>
      <c r="J46" s="10"/>
      <c r="K46" s="10"/>
      <c r="L46" s="11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</row>
    <row r="47" ht="12.0" customHeight="1">
      <c r="A47" s="10"/>
      <c r="B47" s="11"/>
      <c r="C47" s="8" t="s">
        <v>5</v>
      </c>
      <c r="D47" s="10"/>
      <c r="E47" s="10"/>
      <c r="F47" s="10"/>
      <c r="G47" s="10"/>
      <c r="H47" s="10"/>
      <c r="I47" s="10"/>
      <c r="J47" s="10"/>
      <c r="K47" s="10"/>
      <c r="L47" s="11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</row>
    <row r="48" ht="16.5" customHeight="1">
      <c r="A48" s="10"/>
      <c r="B48" s="11"/>
      <c r="C48" s="10"/>
      <c r="D48" s="10"/>
      <c r="E48" s="9" t="str">
        <f>E7</f>
        <v/>
      </c>
      <c r="I48" s="10"/>
      <c r="J48" s="10"/>
      <c r="K48" s="10"/>
      <c r="L48" s="11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</row>
    <row r="49" ht="12.0" customHeight="1">
      <c r="A49" s="10"/>
      <c r="B49" s="11"/>
      <c r="C49" s="8" t="s">
        <v>6</v>
      </c>
      <c r="D49" s="10"/>
      <c r="E49" s="10"/>
      <c r="F49" s="10"/>
      <c r="G49" s="10"/>
      <c r="H49" s="10"/>
      <c r="I49" s="10"/>
      <c r="J49" s="10"/>
      <c r="K49" s="10"/>
      <c r="L49" s="11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</row>
    <row r="50" ht="16.5" customHeight="1">
      <c r="A50" s="10"/>
      <c r="B50" s="11"/>
      <c r="C50" s="10"/>
      <c r="D50" s="10"/>
      <c r="E50" s="12" t="s">
        <v>39</v>
      </c>
      <c r="I50" s="10"/>
      <c r="J50" s="10"/>
      <c r="K50" s="10"/>
      <c r="L50" s="11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</row>
    <row r="51" ht="6.75" customHeight="1">
      <c r="A51" s="10"/>
      <c r="B51" s="11"/>
      <c r="C51" s="10"/>
      <c r="D51" s="10"/>
      <c r="E51" s="10"/>
      <c r="F51" s="10"/>
      <c r="G51" s="10"/>
      <c r="H51" s="10"/>
      <c r="I51" s="10"/>
      <c r="J51" s="10"/>
      <c r="K51" s="10"/>
      <c r="L51" s="11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</row>
    <row r="52" ht="12.0" customHeight="1">
      <c r="A52" s="10"/>
      <c r="B52" s="11"/>
      <c r="C52" s="8" t="s">
        <v>11</v>
      </c>
      <c r="D52" s="10"/>
      <c r="E52" s="10"/>
      <c r="F52" s="13" t="str">
        <f>F12</f>
        <v>Budiměřice, p.č. 11/23,19, okr. Nymburk</v>
      </c>
      <c r="G52" s="10"/>
      <c r="H52" s="10"/>
      <c r="I52" s="8" t="s">
        <v>13</v>
      </c>
      <c r="J52" s="14" t="str">
        <f>IF(J12="","",J12)</f>
        <v/>
      </c>
      <c r="K52" s="10"/>
      <c r="L52" s="11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</row>
    <row r="53" ht="6.75" customHeight="1">
      <c r="A53" s="10"/>
      <c r="B53" s="11"/>
      <c r="C53" s="10"/>
      <c r="D53" s="10"/>
      <c r="E53" s="10"/>
      <c r="F53" s="10"/>
      <c r="G53" s="10"/>
      <c r="H53" s="10"/>
      <c r="I53" s="10"/>
      <c r="J53" s="10"/>
      <c r="K53" s="10"/>
      <c r="L53" s="11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</row>
    <row r="54" ht="39.75" customHeight="1">
      <c r="A54" s="10"/>
      <c r="B54" s="11"/>
      <c r="C54" s="8" t="s">
        <v>14</v>
      </c>
      <c r="D54" s="10"/>
      <c r="E54" s="10"/>
      <c r="F54" s="13" t="str">
        <f>E15</f>
        <v>Obec Budiměřice, č.p.7, 28802 Budiměřice</v>
      </c>
      <c r="G54" s="10"/>
      <c r="H54" s="10"/>
      <c r="I54" s="8" t="s">
        <v>19</v>
      </c>
      <c r="J54" s="18" t="str">
        <f>E21</f>
        <v>PilsProjekt s.r.o., Částkova 74, 326 00 Plzeň</v>
      </c>
      <c r="K54" s="10"/>
      <c r="L54" s="11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</row>
    <row r="55" ht="15.0" customHeight="1">
      <c r="A55" s="10"/>
      <c r="B55" s="11"/>
      <c r="C55" s="8" t="s">
        <v>18</v>
      </c>
      <c r="D55" s="10"/>
      <c r="E55" s="10"/>
      <c r="F55" s="13" t="str">
        <f>IF(E18="","",E18)</f>
        <v/>
      </c>
      <c r="G55" s="10"/>
      <c r="H55" s="10"/>
      <c r="I55" s="8" t="s">
        <v>23</v>
      </c>
      <c r="J55" s="18" t="str">
        <f>E24</f>
        <v/>
      </c>
      <c r="K55" s="10"/>
      <c r="L55" s="11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</row>
    <row r="56" ht="9.75" customHeight="1">
      <c r="A56" s="10"/>
      <c r="B56" s="11"/>
      <c r="C56" s="10"/>
      <c r="D56" s="10"/>
      <c r="E56" s="10"/>
      <c r="F56" s="10"/>
      <c r="G56" s="10"/>
      <c r="H56" s="10"/>
      <c r="I56" s="10"/>
      <c r="J56" s="10"/>
      <c r="K56" s="10"/>
      <c r="L56" s="11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</row>
    <row r="57" ht="29.25" customHeight="1">
      <c r="A57" s="10"/>
      <c r="B57" s="11"/>
      <c r="C57" s="37" t="s">
        <v>40</v>
      </c>
      <c r="D57" s="26"/>
      <c r="E57" s="26"/>
      <c r="F57" s="26"/>
      <c r="G57" s="26"/>
      <c r="H57" s="26"/>
      <c r="I57" s="26"/>
      <c r="J57" s="38" t="s">
        <v>41</v>
      </c>
      <c r="K57" s="26"/>
      <c r="L57" s="11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</row>
    <row r="58" ht="9.75" customHeight="1">
      <c r="A58" s="10"/>
      <c r="B58" s="11"/>
      <c r="C58" s="10"/>
      <c r="D58" s="10"/>
      <c r="E58" s="10"/>
      <c r="F58" s="10"/>
      <c r="G58" s="10"/>
      <c r="H58" s="10"/>
      <c r="I58" s="10"/>
      <c r="J58" s="10"/>
      <c r="K58" s="10"/>
      <c r="L58" s="11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</row>
    <row r="59" ht="22.5" customHeight="1">
      <c r="A59" s="10"/>
      <c r="B59" s="11"/>
      <c r="C59" s="39" t="s">
        <v>42</v>
      </c>
      <c r="D59" s="10"/>
      <c r="E59" s="10"/>
      <c r="F59" s="10"/>
      <c r="G59" s="10"/>
      <c r="H59" s="10"/>
      <c r="I59" s="10"/>
      <c r="J59" s="21">
        <f t="shared" ref="J59:J60" si="2">J82</f>
        <v>34</v>
      </c>
      <c r="K59" s="10"/>
      <c r="L59" s="11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2" t="s">
        <v>43</v>
      </c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</row>
    <row r="60" ht="24.75" customHeight="1">
      <c r="A60" s="40"/>
      <c r="B60" s="41"/>
      <c r="C60" s="40"/>
      <c r="D60" s="42" t="s">
        <v>44</v>
      </c>
      <c r="E60" s="43"/>
      <c r="F60" s="43"/>
      <c r="G60" s="43"/>
      <c r="H60" s="43"/>
      <c r="I60" s="43"/>
      <c r="J60" s="44">
        <f t="shared" si="2"/>
        <v>5</v>
      </c>
      <c r="K60" s="40"/>
      <c r="L60" s="41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</row>
    <row r="61" ht="24.75" customHeight="1">
      <c r="A61" s="40"/>
      <c r="B61" s="41"/>
      <c r="C61" s="40"/>
      <c r="D61" s="42" t="s">
        <v>45</v>
      </c>
      <c r="E61" s="43"/>
      <c r="F61" s="43"/>
      <c r="G61" s="43"/>
      <c r="H61" s="43"/>
      <c r="I61" s="43"/>
      <c r="J61" s="44">
        <f>J94</f>
        <v>26</v>
      </c>
      <c r="K61" s="40"/>
      <c r="L61" s="41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</row>
    <row r="62" ht="24.75" customHeight="1">
      <c r="A62" s="40"/>
      <c r="B62" s="41"/>
      <c r="C62" s="40"/>
      <c r="D62" s="42" t="s">
        <v>46</v>
      </c>
      <c r="E62" s="43"/>
      <c r="F62" s="43"/>
      <c r="G62" s="43"/>
      <c r="H62" s="43"/>
      <c r="I62" s="43"/>
      <c r="J62" s="44">
        <f>J135</f>
        <v>3</v>
      </c>
      <c r="K62" s="40"/>
      <c r="L62" s="41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</row>
    <row r="63" ht="21.75" customHeight="1">
      <c r="A63" s="10"/>
      <c r="B63" s="11"/>
      <c r="C63" s="10"/>
      <c r="D63" s="10"/>
      <c r="E63" s="10"/>
      <c r="F63" s="10"/>
      <c r="G63" s="10"/>
      <c r="H63" s="10"/>
      <c r="I63" s="10"/>
      <c r="J63" s="10"/>
      <c r="K63" s="10"/>
      <c r="L63" s="11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</row>
    <row r="64" ht="6.75" customHeight="1">
      <c r="A64" s="10"/>
      <c r="B64" s="33"/>
      <c r="C64" s="34"/>
      <c r="D64" s="34"/>
      <c r="E64" s="34"/>
      <c r="F64" s="34"/>
      <c r="G64" s="34"/>
      <c r="H64" s="34"/>
      <c r="I64" s="34"/>
      <c r="J64" s="34"/>
      <c r="K64" s="34"/>
      <c r="L64" s="11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</row>
    <row r="68" ht="6.75" customHeight="1">
      <c r="A68" s="10"/>
      <c r="B68" s="35"/>
      <c r="C68" s="36"/>
      <c r="D68" s="36"/>
      <c r="E68" s="36"/>
      <c r="F68" s="36"/>
      <c r="G68" s="36"/>
      <c r="H68" s="36"/>
      <c r="I68" s="36"/>
      <c r="J68" s="36"/>
      <c r="K68" s="36"/>
      <c r="L68" s="11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</row>
    <row r="69" ht="24.75" customHeight="1">
      <c r="A69" s="10"/>
      <c r="B69" s="11"/>
      <c r="C69" s="6" t="s">
        <v>47</v>
      </c>
      <c r="D69" s="10"/>
      <c r="E69" s="10"/>
      <c r="F69" s="10"/>
      <c r="G69" s="10"/>
      <c r="H69" s="10"/>
      <c r="I69" s="10"/>
      <c r="J69" s="10"/>
      <c r="K69" s="10"/>
      <c r="L69" s="11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</row>
    <row r="70" ht="6.75" customHeight="1">
      <c r="A70" s="10"/>
      <c r="B70" s="11"/>
      <c r="C70" s="10"/>
      <c r="D70" s="10"/>
      <c r="E70" s="10"/>
      <c r="F70" s="10"/>
      <c r="G70" s="10"/>
      <c r="H70" s="10"/>
      <c r="I70" s="10"/>
      <c r="J70" s="10"/>
      <c r="K70" s="10"/>
      <c r="L70" s="11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</row>
    <row r="71" ht="12.0" customHeight="1">
      <c r="A71" s="10"/>
      <c r="B71" s="11"/>
      <c r="C71" s="8" t="s">
        <v>5</v>
      </c>
      <c r="D71" s="10"/>
      <c r="E71" s="10"/>
      <c r="F71" s="10"/>
      <c r="G71" s="10"/>
      <c r="H71" s="10"/>
      <c r="I71" s="10"/>
      <c r="J71" s="10"/>
      <c r="K71" s="10"/>
      <c r="L71" s="11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</row>
    <row r="72" ht="16.5" customHeight="1">
      <c r="A72" s="10"/>
      <c r="B72" s="11"/>
      <c r="C72" s="10"/>
      <c r="D72" s="10"/>
      <c r="E72" s="9" t="str">
        <f>E7</f>
        <v/>
      </c>
      <c r="I72" s="10"/>
      <c r="J72" s="10"/>
      <c r="K72" s="10"/>
      <c r="L72" s="11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</row>
    <row r="73" ht="12.0" customHeight="1">
      <c r="A73" s="10"/>
      <c r="B73" s="11"/>
      <c r="C73" s="8" t="s">
        <v>6</v>
      </c>
      <c r="D73" s="10"/>
      <c r="E73" s="10"/>
      <c r="F73" s="10"/>
      <c r="G73" s="10"/>
      <c r="H73" s="10"/>
      <c r="I73" s="10"/>
      <c r="J73" s="10"/>
      <c r="K73" s="10"/>
      <c r="L73" s="11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</row>
    <row r="74" ht="16.5" customHeight="1">
      <c r="A74" s="10"/>
      <c r="B74" s="11"/>
      <c r="C74" s="10"/>
      <c r="D74" s="10"/>
      <c r="E74" s="45" t="str">
        <f>E9</f>
        <v>„Gastro - DS Budiměřice“ - PP03246 - Gastro zařízení</v>
      </c>
      <c r="I74" s="10"/>
      <c r="J74" s="10"/>
      <c r="K74" s="10"/>
      <c r="L74" s="11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</row>
    <row r="75" ht="6.75" customHeight="1">
      <c r="A75" s="10"/>
      <c r="B75" s="11"/>
      <c r="C75" s="10"/>
      <c r="D75" s="10"/>
      <c r="E75" s="10"/>
      <c r="F75" s="10"/>
      <c r="G75" s="10"/>
      <c r="H75" s="10"/>
      <c r="I75" s="10"/>
      <c r="J75" s="10"/>
      <c r="K75" s="10"/>
      <c r="L75" s="11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</row>
    <row r="76" ht="12.0" customHeight="1">
      <c r="A76" s="10"/>
      <c r="B76" s="11"/>
      <c r="C76" s="8" t="s">
        <v>11</v>
      </c>
      <c r="D76" s="10"/>
      <c r="E76" s="10"/>
      <c r="F76" s="13" t="str">
        <f>F12</f>
        <v>Budiměřice, p.č. 11/23,19, okr. Nymburk</v>
      </c>
      <c r="G76" s="10"/>
      <c r="H76" s="10"/>
      <c r="I76" s="8" t="s">
        <v>13</v>
      </c>
      <c r="J76" s="14" t="str">
        <f>IF(J12="","",J12)</f>
        <v/>
      </c>
      <c r="K76" s="10"/>
      <c r="L76" s="11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</row>
    <row r="77" ht="6.75" customHeight="1">
      <c r="A77" s="10"/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1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</row>
    <row r="78" ht="39.75" customHeight="1">
      <c r="A78" s="10"/>
      <c r="B78" s="11"/>
      <c r="C78" s="8" t="s">
        <v>14</v>
      </c>
      <c r="D78" s="10"/>
      <c r="E78" s="10"/>
      <c r="F78" s="13" t="str">
        <f>E15</f>
        <v>Obec Budiměřice, č.p.7, 28802 Budiměřice</v>
      </c>
      <c r="G78" s="10"/>
      <c r="H78" s="10"/>
      <c r="I78" s="8" t="s">
        <v>19</v>
      </c>
      <c r="J78" s="18" t="str">
        <f>E21</f>
        <v>PilsProjekt s.r.o., Částkova 74, 326 00 Plzeň</v>
      </c>
      <c r="K78" s="10"/>
      <c r="L78" s="11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</row>
    <row r="79" ht="15.0" customHeight="1">
      <c r="A79" s="10"/>
      <c r="B79" s="11"/>
      <c r="C79" s="8" t="s">
        <v>18</v>
      </c>
      <c r="D79" s="10"/>
      <c r="E79" s="10"/>
      <c r="F79" s="13" t="str">
        <f>IF(E18="","",E18)</f>
        <v/>
      </c>
      <c r="G79" s="10"/>
      <c r="H79" s="10"/>
      <c r="I79" s="8" t="s">
        <v>23</v>
      </c>
      <c r="J79" s="18" t="str">
        <f>E24</f>
        <v/>
      </c>
      <c r="K79" s="10"/>
      <c r="L79" s="11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</row>
    <row r="80" ht="9.75" customHeight="1">
      <c r="A80" s="10"/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1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</row>
    <row r="81" ht="29.25" customHeight="1">
      <c r="A81" s="46"/>
      <c r="B81" s="47"/>
      <c r="C81" s="48" t="s">
        <v>48</v>
      </c>
      <c r="D81" s="49" t="s">
        <v>49</v>
      </c>
      <c r="E81" s="49" t="s">
        <v>50</v>
      </c>
      <c r="F81" s="49" t="s">
        <v>51</v>
      </c>
      <c r="G81" s="49" t="s">
        <v>52</v>
      </c>
      <c r="H81" s="49" t="s">
        <v>53</v>
      </c>
      <c r="I81" s="49" t="s">
        <v>54</v>
      </c>
      <c r="J81" s="49" t="s">
        <v>41</v>
      </c>
      <c r="K81" s="50" t="s">
        <v>55</v>
      </c>
      <c r="L81" s="47"/>
      <c r="M81" s="51" t="s">
        <v>9</v>
      </c>
      <c r="N81" s="52" t="s">
        <v>29</v>
      </c>
      <c r="O81" s="52" t="s">
        <v>56</v>
      </c>
      <c r="P81" s="52" t="s">
        <v>57</v>
      </c>
      <c r="Q81" s="52" t="s">
        <v>58</v>
      </c>
      <c r="R81" s="52" t="s">
        <v>59</v>
      </c>
      <c r="S81" s="52" t="s">
        <v>60</v>
      </c>
      <c r="T81" s="53" t="s">
        <v>61</v>
      </c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</row>
    <row r="82" ht="22.5" customHeight="1">
      <c r="A82" s="10"/>
      <c r="B82" s="11"/>
      <c r="C82" s="54" t="s">
        <v>62</v>
      </c>
      <c r="D82" s="10"/>
      <c r="E82" s="10"/>
      <c r="F82" s="10"/>
      <c r="G82" s="10"/>
      <c r="H82" s="10"/>
      <c r="I82" s="10"/>
      <c r="J82" s="55">
        <f t="shared" ref="J82:J83" si="3">BK82</f>
        <v>34</v>
      </c>
      <c r="K82" s="10"/>
      <c r="L82" s="11"/>
      <c r="M82" s="56"/>
      <c r="N82" s="19"/>
      <c r="O82" s="19"/>
      <c r="P82" s="57">
        <f>P83+P94+P135</f>
        <v>0</v>
      </c>
      <c r="Q82" s="19"/>
      <c r="R82" s="57">
        <f>R83+R94+R135</f>
        <v>0</v>
      </c>
      <c r="S82" s="19"/>
      <c r="T82" s="58">
        <f>T83+T94+T135</f>
        <v>0</v>
      </c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2" t="s">
        <v>63</v>
      </c>
      <c r="AU82" s="2" t="s">
        <v>43</v>
      </c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59">
        <f>BK83+BK94+BK135</f>
        <v>34</v>
      </c>
      <c r="BL82" s="10"/>
      <c r="BM82" s="10"/>
    </row>
    <row r="83" ht="25.5" customHeight="1">
      <c r="A83" s="60"/>
      <c r="B83" s="61"/>
      <c r="C83" s="60"/>
      <c r="D83" s="62" t="s">
        <v>63</v>
      </c>
      <c r="E83" s="63" t="s">
        <v>64</v>
      </c>
      <c r="F83" s="63" t="s">
        <v>65</v>
      </c>
      <c r="G83" s="60"/>
      <c r="H83" s="60"/>
      <c r="I83" s="60"/>
      <c r="J83" s="64">
        <f t="shared" si="3"/>
        <v>5</v>
      </c>
      <c r="K83" s="60"/>
      <c r="L83" s="61"/>
      <c r="M83" s="65"/>
      <c r="N83" s="60"/>
      <c r="O83" s="60"/>
      <c r="P83" s="66">
        <f>SUM(P84:P93)</f>
        <v>0</v>
      </c>
      <c r="Q83" s="60"/>
      <c r="R83" s="66">
        <f>SUM(R84:R93)</f>
        <v>0</v>
      </c>
      <c r="S83" s="60"/>
      <c r="T83" s="67">
        <f>SUM(T84:T93)</f>
        <v>0</v>
      </c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2" t="s">
        <v>66</v>
      </c>
      <c r="AS83" s="60"/>
      <c r="AT83" s="68" t="s">
        <v>63</v>
      </c>
      <c r="AU83" s="68" t="s">
        <v>67</v>
      </c>
      <c r="AV83" s="60"/>
      <c r="AW83" s="60"/>
      <c r="AX83" s="60"/>
      <c r="AY83" s="62" t="s">
        <v>68</v>
      </c>
      <c r="AZ83" s="60"/>
      <c r="BA83" s="60"/>
      <c r="BB83" s="60"/>
      <c r="BC83" s="60"/>
      <c r="BD83" s="60"/>
      <c r="BE83" s="60"/>
      <c r="BF83" s="60"/>
      <c r="BG83" s="60"/>
      <c r="BH83" s="60"/>
      <c r="BI83" s="60"/>
      <c r="BJ83" s="60"/>
      <c r="BK83" s="69">
        <f>SUM(BK84:BK93)</f>
        <v>5</v>
      </c>
      <c r="BL83" s="60"/>
      <c r="BM83" s="60"/>
    </row>
    <row r="84" ht="44.25" customHeight="1">
      <c r="A84" s="10"/>
      <c r="B84" s="11"/>
      <c r="C84" s="70" t="s">
        <v>66</v>
      </c>
      <c r="D84" s="70" t="s">
        <v>69</v>
      </c>
      <c r="E84" s="71" t="s">
        <v>66</v>
      </c>
      <c r="F84" s="72" t="s">
        <v>70</v>
      </c>
      <c r="G84" s="73" t="s">
        <v>71</v>
      </c>
      <c r="H84" s="74">
        <v>1.0</v>
      </c>
      <c r="I84" s="75">
        <v>1.0</v>
      </c>
      <c r="J84" s="76">
        <f>ROUND(I84*H84,2)</f>
        <v>1</v>
      </c>
      <c r="K84" s="72" t="s">
        <v>9</v>
      </c>
      <c r="L84" s="11"/>
      <c r="M84" s="77" t="s">
        <v>9</v>
      </c>
      <c r="N84" s="78" t="s">
        <v>30</v>
      </c>
      <c r="O84" s="10"/>
      <c r="P84" s="79">
        <f>O84*H84</f>
        <v>0</v>
      </c>
      <c r="Q84" s="79">
        <v>0.0</v>
      </c>
      <c r="R84" s="79">
        <f>Q84*H84</f>
        <v>0</v>
      </c>
      <c r="S84" s="79">
        <v>0.0</v>
      </c>
      <c r="T84" s="80">
        <f>S84*H84</f>
        <v>0</v>
      </c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81" t="s">
        <v>72</v>
      </c>
      <c r="AS84" s="10"/>
      <c r="AT84" s="81" t="s">
        <v>69</v>
      </c>
      <c r="AU84" s="81" t="s">
        <v>66</v>
      </c>
      <c r="AV84" s="10"/>
      <c r="AW84" s="10"/>
      <c r="AX84" s="10"/>
      <c r="AY84" s="2" t="s">
        <v>68</v>
      </c>
      <c r="AZ84" s="10"/>
      <c r="BA84" s="10"/>
      <c r="BB84" s="10"/>
      <c r="BC84" s="10"/>
      <c r="BD84" s="10"/>
      <c r="BE84" s="82">
        <f>IF(N84="základní",J84,0)</f>
        <v>1</v>
      </c>
      <c r="BF84" s="82">
        <f>IF(N84="snížená",J84,0)</f>
        <v>0</v>
      </c>
      <c r="BG84" s="82">
        <f>IF(N84="zákl. přenesená",J84,0)</f>
        <v>0</v>
      </c>
      <c r="BH84" s="82">
        <f>IF(N84="sníž. přenesená",J84,0)</f>
        <v>0</v>
      </c>
      <c r="BI84" s="82">
        <f>IF(N84="nulová",J84,0)</f>
        <v>0</v>
      </c>
      <c r="BJ84" s="2" t="s">
        <v>66</v>
      </c>
      <c r="BK84" s="82">
        <f>ROUND(I84*H84,2)</f>
        <v>1</v>
      </c>
      <c r="BL84" s="2" t="s">
        <v>72</v>
      </c>
      <c r="BM84" s="81" t="s">
        <v>1</v>
      </c>
    </row>
    <row r="85">
      <c r="A85" s="10"/>
      <c r="B85" s="11"/>
      <c r="C85" s="10"/>
      <c r="D85" s="83" t="s">
        <v>73</v>
      </c>
      <c r="E85" s="10"/>
      <c r="F85" s="84" t="s">
        <v>74</v>
      </c>
      <c r="G85" s="10"/>
      <c r="H85" s="10"/>
      <c r="I85" s="10"/>
      <c r="J85" s="10"/>
      <c r="K85" s="10"/>
      <c r="L85" s="11"/>
      <c r="M85" s="85"/>
      <c r="N85" s="10"/>
      <c r="O85" s="10"/>
      <c r="P85" s="10"/>
      <c r="Q85" s="10"/>
      <c r="R85" s="10"/>
      <c r="S85" s="10"/>
      <c r="T85" s="86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2" t="s">
        <v>73</v>
      </c>
      <c r="AU85" s="2" t="s">
        <v>66</v>
      </c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</row>
    <row r="86" ht="24.0" customHeight="1">
      <c r="A86" s="10"/>
      <c r="B86" s="11"/>
      <c r="C86" s="70" t="s">
        <v>1</v>
      </c>
      <c r="D86" s="70" t="s">
        <v>69</v>
      </c>
      <c r="E86" s="71" t="s">
        <v>75</v>
      </c>
      <c r="F86" s="72" t="s">
        <v>76</v>
      </c>
      <c r="G86" s="73" t="s">
        <v>71</v>
      </c>
      <c r="H86" s="74">
        <v>1.0</v>
      </c>
      <c r="I86" s="75">
        <v>1.0</v>
      </c>
      <c r="J86" s="76">
        <f>ROUND(I86*H86,2)</f>
        <v>1</v>
      </c>
      <c r="K86" s="72" t="s">
        <v>9</v>
      </c>
      <c r="L86" s="11"/>
      <c r="M86" s="77" t="s">
        <v>9</v>
      </c>
      <c r="N86" s="78" t="s">
        <v>30</v>
      </c>
      <c r="O86" s="10"/>
      <c r="P86" s="79">
        <f>O86*H86</f>
        <v>0</v>
      </c>
      <c r="Q86" s="79">
        <v>0.0</v>
      </c>
      <c r="R86" s="79">
        <f>Q86*H86</f>
        <v>0</v>
      </c>
      <c r="S86" s="79">
        <v>0.0</v>
      </c>
      <c r="T86" s="80">
        <f>S86*H86</f>
        <v>0</v>
      </c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81" t="s">
        <v>72</v>
      </c>
      <c r="AS86" s="10"/>
      <c r="AT86" s="81" t="s">
        <v>69</v>
      </c>
      <c r="AU86" s="81" t="s">
        <v>66</v>
      </c>
      <c r="AV86" s="10"/>
      <c r="AW86" s="10"/>
      <c r="AX86" s="10"/>
      <c r="AY86" s="2" t="s">
        <v>68</v>
      </c>
      <c r="AZ86" s="10"/>
      <c r="BA86" s="10"/>
      <c r="BB86" s="10"/>
      <c r="BC86" s="10"/>
      <c r="BD86" s="10"/>
      <c r="BE86" s="82">
        <f>IF(N86="základní",J86,0)</f>
        <v>1</v>
      </c>
      <c r="BF86" s="82">
        <f>IF(N86="snížená",J86,0)</f>
        <v>0</v>
      </c>
      <c r="BG86" s="82">
        <f>IF(N86="zákl. přenesená",J86,0)</f>
        <v>0</v>
      </c>
      <c r="BH86" s="82">
        <f>IF(N86="sníž. přenesená",J86,0)</f>
        <v>0</v>
      </c>
      <c r="BI86" s="82">
        <f>IF(N86="nulová",J86,0)</f>
        <v>0</v>
      </c>
      <c r="BJ86" s="2" t="s">
        <v>66</v>
      </c>
      <c r="BK86" s="82">
        <f>ROUND(I86*H86,2)</f>
        <v>1</v>
      </c>
      <c r="BL86" s="2" t="s">
        <v>72</v>
      </c>
      <c r="BM86" s="81" t="s">
        <v>77</v>
      </c>
    </row>
    <row r="87">
      <c r="A87" s="10"/>
      <c r="B87" s="11"/>
      <c r="C87" s="10"/>
      <c r="D87" s="83" t="s">
        <v>73</v>
      </c>
      <c r="E87" s="10"/>
      <c r="F87" s="84" t="s">
        <v>78</v>
      </c>
      <c r="G87" s="10"/>
      <c r="H87" s="10"/>
      <c r="I87" s="10"/>
      <c r="J87" s="10"/>
      <c r="K87" s="10"/>
      <c r="L87" s="11"/>
      <c r="M87" s="85"/>
      <c r="N87" s="10"/>
      <c r="O87" s="10"/>
      <c r="P87" s="10"/>
      <c r="Q87" s="10"/>
      <c r="R87" s="10"/>
      <c r="S87" s="10"/>
      <c r="T87" s="86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2" t="s">
        <v>73</v>
      </c>
      <c r="AU87" s="2" t="s">
        <v>66</v>
      </c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</row>
    <row r="88" ht="33.0" customHeight="1">
      <c r="A88" s="10"/>
      <c r="B88" s="11"/>
      <c r="C88" s="70" t="s">
        <v>79</v>
      </c>
      <c r="D88" s="70" t="s">
        <v>69</v>
      </c>
      <c r="E88" s="71" t="s">
        <v>1</v>
      </c>
      <c r="F88" s="72" t="s">
        <v>80</v>
      </c>
      <c r="G88" s="73" t="s">
        <v>71</v>
      </c>
      <c r="H88" s="74">
        <v>1.0</v>
      </c>
      <c r="I88" s="75">
        <v>1.0</v>
      </c>
      <c r="J88" s="76">
        <f>ROUND(I88*H88,2)</f>
        <v>1</v>
      </c>
      <c r="K88" s="72" t="s">
        <v>9</v>
      </c>
      <c r="L88" s="11"/>
      <c r="M88" s="77" t="s">
        <v>9</v>
      </c>
      <c r="N88" s="78" t="s">
        <v>30</v>
      </c>
      <c r="O88" s="10"/>
      <c r="P88" s="79">
        <f>O88*H88</f>
        <v>0</v>
      </c>
      <c r="Q88" s="79">
        <v>0.0</v>
      </c>
      <c r="R88" s="79">
        <f>Q88*H88</f>
        <v>0</v>
      </c>
      <c r="S88" s="79">
        <v>0.0</v>
      </c>
      <c r="T88" s="80">
        <f>S88*H88</f>
        <v>0</v>
      </c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81" t="s">
        <v>72</v>
      </c>
      <c r="AS88" s="10"/>
      <c r="AT88" s="81" t="s">
        <v>69</v>
      </c>
      <c r="AU88" s="81" t="s">
        <v>66</v>
      </c>
      <c r="AV88" s="10"/>
      <c r="AW88" s="10"/>
      <c r="AX88" s="10"/>
      <c r="AY88" s="2" t="s">
        <v>68</v>
      </c>
      <c r="AZ88" s="10"/>
      <c r="BA88" s="10"/>
      <c r="BB88" s="10"/>
      <c r="BC88" s="10"/>
      <c r="BD88" s="10"/>
      <c r="BE88" s="82">
        <f>IF(N88="základní",J88,0)</f>
        <v>1</v>
      </c>
      <c r="BF88" s="82">
        <f>IF(N88="snížená",J88,0)</f>
        <v>0</v>
      </c>
      <c r="BG88" s="82">
        <f>IF(N88="zákl. přenesená",J88,0)</f>
        <v>0</v>
      </c>
      <c r="BH88" s="82">
        <f>IF(N88="sníž. přenesená",J88,0)</f>
        <v>0</v>
      </c>
      <c r="BI88" s="82">
        <f>IF(N88="nulová",J88,0)</f>
        <v>0</v>
      </c>
      <c r="BJ88" s="2" t="s">
        <v>66</v>
      </c>
      <c r="BK88" s="82">
        <f>ROUND(I88*H88,2)</f>
        <v>1</v>
      </c>
      <c r="BL88" s="2" t="s">
        <v>72</v>
      </c>
      <c r="BM88" s="81" t="s">
        <v>81</v>
      </c>
    </row>
    <row r="89">
      <c r="A89" s="10"/>
      <c r="B89" s="11"/>
      <c r="C89" s="10"/>
      <c r="D89" s="83" t="s">
        <v>73</v>
      </c>
      <c r="E89" s="10"/>
      <c r="F89" s="84" t="s">
        <v>78</v>
      </c>
      <c r="G89" s="10"/>
      <c r="H89" s="10"/>
      <c r="I89" s="10"/>
      <c r="J89" s="10"/>
      <c r="K89" s="10"/>
      <c r="L89" s="11"/>
      <c r="M89" s="85"/>
      <c r="N89" s="10"/>
      <c r="O89" s="10"/>
      <c r="P89" s="10"/>
      <c r="Q89" s="10"/>
      <c r="R89" s="10"/>
      <c r="S89" s="10"/>
      <c r="T89" s="86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2" t="s">
        <v>73</v>
      </c>
      <c r="AU89" s="2" t="s">
        <v>66</v>
      </c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</row>
    <row r="90" ht="37.5" customHeight="1">
      <c r="A90" s="10"/>
      <c r="B90" s="11"/>
      <c r="C90" s="70" t="s">
        <v>77</v>
      </c>
      <c r="D90" s="70" t="s">
        <v>69</v>
      </c>
      <c r="E90" s="71" t="s">
        <v>79</v>
      </c>
      <c r="F90" s="72" t="s">
        <v>82</v>
      </c>
      <c r="G90" s="73" t="s">
        <v>71</v>
      </c>
      <c r="H90" s="74">
        <v>1.0</v>
      </c>
      <c r="I90" s="75">
        <v>1.0</v>
      </c>
      <c r="J90" s="76">
        <f>ROUND(I90*H90,2)</f>
        <v>1</v>
      </c>
      <c r="K90" s="72" t="s">
        <v>9</v>
      </c>
      <c r="L90" s="11"/>
      <c r="M90" s="77" t="s">
        <v>9</v>
      </c>
      <c r="N90" s="78" t="s">
        <v>30</v>
      </c>
      <c r="O90" s="10"/>
      <c r="P90" s="79">
        <f>O90*H90</f>
        <v>0</v>
      </c>
      <c r="Q90" s="79">
        <v>0.0</v>
      </c>
      <c r="R90" s="79">
        <f>Q90*H90</f>
        <v>0</v>
      </c>
      <c r="S90" s="79">
        <v>0.0</v>
      </c>
      <c r="T90" s="80">
        <f>S90*H90</f>
        <v>0</v>
      </c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81" t="s">
        <v>72</v>
      </c>
      <c r="AS90" s="10"/>
      <c r="AT90" s="81" t="s">
        <v>69</v>
      </c>
      <c r="AU90" s="81" t="s">
        <v>66</v>
      </c>
      <c r="AV90" s="10"/>
      <c r="AW90" s="10"/>
      <c r="AX90" s="10"/>
      <c r="AY90" s="2" t="s">
        <v>68</v>
      </c>
      <c r="AZ90" s="10"/>
      <c r="BA90" s="10"/>
      <c r="BB90" s="10"/>
      <c r="BC90" s="10"/>
      <c r="BD90" s="10"/>
      <c r="BE90" s="82">
        <f>IF(N90="základní",J90,0)</f>
        <v>1</v>
      </c>
      <c r="BF90" s="82">
        <f>IF(N90="snížená",J90,0)</f>
        <v>0</v>
      </c>
      <c r="BG90" s="82">
        <f>IF(N90="zákl. přenesená",J90,0)</f>
        <v>0</v>
      </c>
      <c r="BH90" s="82">
        <f>IF(N90="sníž. přenesená",J90,0)</f>
        <v>0</v>
      </c>
      <c r="BI90" s="82">
        <f>IF(N90="nulová",J90,0)</f>
        <v>0</v>
      </c>
      <c r="BJ90" s="2" t="s">
        <v>66</v>
      </c>
      <c r="BK90" s="82">
        <f>ROUND(I90*H90,2)</f>
        <v>1</v>
      </c>
      <c r="BL90" s="2" t="s">
        <v>72</v>
      </c>
      <c r="BM90" s="81" t="s">
        <v>83</v>
      </c>
    </row>
    <row r="91">
      <c r="A91" s="10"/>
      <c r="B91" s="11"/>
      <c r="C91" s="10"/>
      <c r="D91" s="83" t="s">
        <v>73</v>
      </c>
      <c r="E91" s="10"/>
      <c r="F91" s="84" t="s">
        <v>78</v>
      </c>
      <c r="G91" s="10"/>
      <c r="H91" s="10"/>
      <c r="I91" s="10"/>
      <c r="J91" s="10"/>
      <c r="K91" s="10"/>
      <c r="L91" s="11"/>
      <c r="M91" s="85"/>
      <c r="N91" s="10"/>
      <c r="O91" s="10"/>
      <c r="P91" s="10"/>
      <c r="Q91" s="10"/>
      <c r="R91" s="10"/>
      <c r="S91" s="10"/>
      <c r="T91" s="86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2" t="s">
        <v>73</v>
      </c>
      <c r="AU91" s="2" t="s">
        <v>66</v>
      </c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</row>
    <row r="92" ht="37.5" customHeight="1">
      <c r="A92" s="10"/>
      <c r="B92" s="11"/>
      <c r="C92" s="70" t="s">
        <v>84</v>
      </c>
      <c r="D92" s="70" t="s">
        <v>69</v>
      </c>
      <c r="E92" s="71" t="s">
        <v>77</v>
      </c>
      <c r="F92" s="87" t="s">
        <v>85</v>
      </c>
      <c r="G92" s="73" t="s">
        <v>71</v>
      </c>
      <c r="H92" s="74">
        <v>1.0</v>
      </c>
      <c r="I92" s="75">
        <v>1.0</v>
      </c>
      <c r="J92" s="76">
        <f>ROUND(I92*H92,2)</f>
        <v>1</v>
      </c>
      <c r="K92" s="72" t="s">
        <v>9</v>
      </c>
      <c r="L92" s="11"/>
      <c r="M92" s="77" t="s">
        <v>9</v>
      </c>
      <c r="N92" s="78" t="s">
        <v>30</v>
      </c>
      <c r="O92" s="10"/>
      <c r="P92" s="79">
        <f>O92*H92</f>
        <v>0</v>
      </c>
      <c r="Q92" s="79">
        <v>0.0</v>
      </c>
      <c r="R92" s="79">
        <f>Q92*H92</f>
        <v>0</v>
      </c>
      <c r="S92" s="79">
        <v>0.0</v>
      </c>
      <c r="T92" s="80">
        <f>S92*H92</f>
        <v>0</v>
      </c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81" t="s">
        <v>72</v>
      </c>
      <c r="AS92" s="10"/>
      <c r="AT92" s="81" t="s">
        <v>69</v>
      </c>
      <c r="AU92" s="81" t="s">
        <v>66</v>
      </c>
      <c r="AV92" s="10"/>
      <c r="AW92" s="10"/>
      <c r="AX92" s="10"/>
      <c r="AY92" s="2" t="s">
        <v>68</v>
      </c>
      <c r="AZ92" s="10"/>
      <c r="BA92" s="10"/>
      <c r="BB92" s="10"/>
      <c r="BC92" s="10"/>
      <c r="BD92" s="10"/>
      <c r="BE92" s="82">
        <f>IF(N92="základní",J92,0)</f>
        <v>1</v>
      </c>
      <c r="BF92" s="82">
        <f>IF(N92="snížená",J92,0)</f>
        <v>0</v>
      </c>
      <c r="BG92" s="82">
        <f>IF(N92="zákl. přenesená",J92,0)</f>
        <v>0</v>
      </c>
      <c r="BH92" s="82">
        <f>IF(N92="sníž. přenesená",J92,0)</f>
        <v>0</v>
      </c>
      <c r="BI92" s="82">
        <f>IF(N92="nulová",J92,0)</f>
        <v>0</v>
      </c>
      <c r="BJ92" s="2" t="s">
        <v>66</v>
      </c>
      <c r="BK92" s="82">
        <f>ROUND(I92*H92,2)</f>
        <v>1</v>
      </c>
      <c r="BL92" s="2" t="s">
        <v>72</v>
      </c>
      <c r="BM92" s="81" t="s">
        <v>86</v>
      </c>
    </row>
    <row r="93">
      <c r="A93" s="10"/>
      <c r="B93" s="11"/>
      <c r="C93" s="10"/>
      <c r="D93" s="83" t="s">
        <v>73</v>
      </c>
      <c r="E93" s="10"/>
      <c r="F93" s="84" t="s">
        <v>78</v>
      </c>
      <c r="G93" s="10"/>
      <c r="H93" s="10"/>
      <c r="I93" s="10"/>
      <c r="J93" s="10"/>
      <c r="K93" s="10"/>
      <c r="L93" s="11"/>
      <c r="M93" s="85"/>
      <c r="N93" s="10"/>
      <c r="O93" s="10"/>
      <c r="P93" s="10"/>
      <c r="Q93" s="10"/>
      <c r="R93" s="10"/>
      <c r="S93" s="10"/>
      <c r="T93" s="86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2" t="s">
        <v>73</v>
      </c>
      <c r="AU93" s="2" t="s">
        <v>66</v>
      </c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</row>
    <row r="94" ht="25.5" customHeight="1">
      <c r="A94" s="60"/>
      <c r="B94" s="61"/>
      <c r="C94" s="60"/>
      <c r="D94" s="62" t="s">
        <v>63</v>
      </c>
      <c r="E94" s="63" t="s">
        <v>87</v>
      </c>
      <c r="F94" s="63" t="s">
        <v>88</v>
      </c>
      <c r="G94" s="60"/>
      <c r="H94" s="60"/>
      <c r="I94" s="60"/>
      <c r="J94" s="64">
        <f>BK94</f>
        <v>26</v>
      </c>
      <c r="K94" s="60"/>
      <c r="L94" s="61"/>
      <c r="M94" s="65"/>
      <c r="N94" s="60"/>
      <c r="O94" s="60"/>
      <c r="P94" s="66">
        <f>SUM(P95:P134)</f>
        <v>0</v>
      </c>
      <c r="Q94" s="60"/>
      <c r="R94" s="66">
        <f>SUM(R95:R134)</f>
        <v>0</v>
      </c>
      <c r="S94" s="60"/>
      <c r="T94" s="67">
        <f>SUM(T95:T134)</f>
        <v>0</v>
      </c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2" t="s">
        <v>66</v>
      </c>
      <c r="AS94" s="60"/>
      <c r="AT94" s="68" t="s">
        <v>63</v>
      </c>
      <c r="AU94" s="68" t="s">
        <v>67</v>
      </c>
      <c r="AV94" s="60"/>
      <c r="AW94" s="60"/>
      <c r="AX94" s="60"/>
      <c r="AY94" s="62" t="s">
        <v>68</v>
      </c>
      <c r="AZ94" s="60"/>
      <c r="BA94" s="60"/>
      <c r="BB94" s="60"/>
      <c r="BC94" s="60"/>
      <c r="BD94" s="60"/>
      <c r="BE94" s="60"/>
      <c r="BF94" s="60"/>
      <c r="BG94" s="60"/>
      <c r="BH94" s="60"/>
      <c r="BI94" s="60"/>
      <c r="BJ94" s="60"/>
      <c r="BK94" s="69">
        <f>SUM(BK95:BK134)</f>
        <v>26</v>
      </c>
      <c r="BL94" s="60"/>
      <c r="BM94" s="60"/>
    </row>
    <row r="95" ht="48.75" customHeight="1">
      <c r="A95" s="10"/>
      <c r="B95" s="11"/>
      <c r="C95" s="70" t="s">
        <v>81</v>
      </c>
      <c r="D95" s="70" t="s">
        <v>69</v>
      </c>
      <c r="E95" s="71" t="s">
        <v>81</v>
      </c>
      <c r="F95" s="72" t="s">
        <v>89</v>
      </c>
      <c r="G95" s="73" t="s">
        <v>71</v>
      </c>
      <c r="H95" s="74">
        <v>1.0</v>
      </c>
      <c r="I95" s="75">
        <v>1.0</v>
      </c>
      <c r="J95" s="76">
        <f>ROUND(I95*H95,2)</f>
        <v>1</v>
      </c>
      <c r="K95" s="72" t="s">
        <v>9</v>
      </c>
      <c r="L95" s="11"/>
      <c r="M95" s="77" t="s">
        <v>9</v>
      </c>
      <c r="N95" s="78" t="s">
        <v>30</v>
      </c>
      <c r="O95" s="10"/>
      <c r="P95" s="79">
        <f>O95*H95</f>
        <v>0</v>
      </c>
      <c r="Q95" s="79">
        <v>0.0</v>
      </c>
      <c r="R95" s="79">
        <f>Q95*H95</f>
        <v>0</v>
      </c>
      <c r="S95" s="79">
        <v>0.0</v>
      </c>
      <c r="T95" s="80">
        <f>S95*H95</f>
        <v>0</v>
      </c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81" t="s">
        <v>72</v>
      </c>
      <c r="AS95" s="10"/>
      <c r="AT95" s="81" t="s">
        <v>69</v>
      </c>
      <c r="AU95" s="81" t="s">
        <v>66</v>
      </c>
      <c r="AV95" s="10"/>
      <c r="AW95" s="10"/>
      <c r="AX95" s="10"/>
      <c r="AY95" s="2" t="s">
        <v>68</v>
      </c>
      <c r="AZ95" s="10"/>
      <c r="BA95" s="10"/>
      <c r="BB95" s="10"/>
      <c r="BC95" s="10"/>
      <c r="BD95" s="10"/>
      <c r="BE95" s="82">
        <f>IF(N95="základní",J95,0)</f>
        <v>1</v>
      </c>
      <c r="BF95" s="82">
        <f>IF(N95="snížená",J95,0)</f>
        <v>0</v>
      </c>
      <c r="BG95" s="82">
        <f>IF(N95="zákl. přenesená",J95,0)</f>
        <v>0</v>
      </c>
      <c r="BH95" s="82">
        <f>IF(N95="sníž. přenesená",J95,0)</f>
        <v>0</v>
      </c>
      <c r="BI95" s="82">
        <f>IF(N95="nulová",J95,0)</f>
        <v>0</v>
      </c>
      <c r="BJ95" s="2" t="s">
        <v>66</v>
      </c>
      <c r="BK95" s="82">
        <f>ROUND(I95*H95,2)</f>
        <v>1</v>
      </c>
      <c r="BL95" s="2" t="s">
        <v>72</v>
      </c>
      <c r="BM95" s="81" t="s">
        <v>90</v>
      </c>
    </row>
    <row r="96">
      <c r="A96" s="10"/>
      <c r="B96" s="11"/>
      <c r="C96" s="10"/>
      <c r="D96" s="83" t="s">
        <v>73</v>
      </c>
      <c r="E96" s="10"/>
      <c r="F96" s="84" t="s">
        <v>74</v>
      </c>
      <c r="G96" s="10"/>
      <c r="H96" s="10"/>
      <c r="I96" s="10"/>
      <c r="J96" s="10"/>
      <c r="K96" s="10"/>
      <c r="L96" s="11"/>
      <c r="M96" s="85"/>
      <c r="N96" s="10"/>
      <c r="O96" s="10"/>
      <c r="P96" s="10"/>
      <c r="Q96" s="10"/>
      <c r="R96" s="10"/>
      <c r="S96" s="10"/>
      <c r="T96" s="86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2" t="s">
        <v>73</v>
      </c>
      <c r="AU96" s="2" t="s">
        <v>66</v>
      </c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</row>
    <row r="97" ht="24.0" customHeight="1">
      <c r="A97" s="10"/>
      <c r="B97" s="11"/>
      <c r="C97" s="70" t="s">
        <v>91</v>
      </c>
      <c r="D97" s="70" t="s">
        <v>69</v>
      </c>
      <c r="E97" s="71" t="s">
        <v>92</v>
      </c>
      <c r="F97" s="72" t="s">
        <v>93</v>
      </c>
      <c r="G97" s="73" t="s">
        <v>71</v>
      </c>
      <c r="H97" s="74">
        <v>1.0</v>
      </c>
      <c r="I97" s="75">
        <v>1.0</v>
      </c>
      <c r="J97" s="76">
        <f>ROUND(I97*H97,2)</f>
        <v>1</v>
      </c>
      <c r="K97" s="72" t="s">
        <v>9</v>
      </c>
      <c r="L97" s="11"/>
      <c r="M97" s="77" t="s">
        <v>9</v>
      </c>
      <c r="N97" s="78" t="s">
        <v>30</v>
      </c>
      <c r="O97" s="10"/>
      <c r="P97" s="79">
        <f>O97*H97</f>
        <v>0</v>
      </c>
      <c r="Q97" s="79">
        <v>0.0</v>
      </c>
      <c r="R97" s="79">
        <f>Q97*H97</f>
        <v>0</v>
      </c>
      <c r="S97" s="79">
        <v>0.0</v>
      </c>
      <c r="T97" s="80">
        <f>S97*H97</f>
        <v>0</v>
      </c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81" t="s">
        <v>72</v>
      </c>
      <c r="AS97" s="10"/>
      <c r="AT97" s="81" t="s">
        <v>69</v>
      </c>
      <c r="AU97" s="81" t="s">
        <v>66</v>
      </c>
      <c r="AV97" s="10"/>
      <c r="AW97" s="10"/>
      <c r="AX97" s="10"/>
      <c r="AY97" s="2" t="s">
        <v>68</v>
      </c>
      <c r="AZ97" s="10"/>
      <c r="BA97" s="10"/>
      <c r="BB97" s="10"/>
      <c r="BC97" s="10"/>
      <c r="BD97" s="10"/>
      <c r="BE97" s="82">
        <f>IF(N97="základní",J97,0)</f>
        <v>1</v>
      </c>
      <c r="BF97" s="82">
        <f>IF(N97="snížená",J97,0)</f>
        <v>0</v>
      </c>
      <c r="BG97" s="82">
        <f>IF(N97="zákl. přenesená",J97,0)</f>
        <v>0</v>
      </c>
      <c r="BH97" s="82">
        <f>IF(N97="sníž. přenesená",J97,0)</f>
        <v>0</v>
      </c>
      <c r="BI97" s="82">
        <f>IF(N97="nulová",J97,0)</f>
        <v>0</v>
      </c>
      <c r="BJ97" s="2" t="s">
        <v>66</v>
      </c>
      <c r="BK97" s="82">
        <f>ROUND(I97*H97,2)</f>
        <v>1</v>
      </c>
      <c r="BL97" s="2" t="s">
        <v>72</v>
      </c>
      <c r="BM97" s="81" t="s">
        <v>94</v>
      </c>
    </row>
    <row r="98">
      <c r="A98" s="10"/>
      <c r="B98" s="11"/>
      <c r="C98" s="10"/>
      <c r="D98" s="83" t="s">
        <v>73</v>
      </c>
      <c r="E98" s="10"/>
      <c r="F98" s="84" t="s">
        <v>78</v>
      </c>
      <c r="G98" s="10"/>
      <c r="H98" s="10"/>
      <c r="I98" s="10"/>
      <c r="J98" s="10"/>
      <c r="K98" s="10"/>
      <c r="L98" s="11"/>
      <c r="M98" s="85"/>
      <c r="N98" s="10"/>
      <c r="O98" s="10"/>
      <c r="P98" s="10"/>
      <c r="Q98" s="10"/>
      <c r="R98" s="10"/>
      <c r="S98" s="10"/>
      <c r="T98" s="86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2" t="s">
        <v>73</v>
      </c>
      <c r="AU98" s="2" t="s">
        <v>66</v>
      </c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</row>
    <row r="99" ht="33.0" customHeight="1">
      <c r="A99" s="10"/>
      <c r="B99" s="11"/>
      <c r="C99" s="70" t="s">
        <v>83</v>
      </c>
      <c r="D99" s="70" t="s">
        <v>69</v>
      </c>
      <c r="E99" s="71" t="s">
        <v>91</v>
      </c>
      <c r="F99" s="72" t="s">
        <v>95</v>
      </c>
      <c r="G99" s="73" t="s">
        <v>71</v>
      </c>
      <c r="H99" s="74">
        <v>1.0</v>
      </c>
      <c r="I99" s="75">
        <v>1.0</v>
      </c>
      <c r="J99" s="76">
        <f>ROUND(I99*H99,2)</f>
        <v>1</v>
      </c>
      <c r="K99" s="72" t="s">
        <v>9</v>
      </c>
      <c r="L99" s="11"/>
      <c r="M99" s="77" t="s">
        <v>9</v>
      </c>
      <c r="N99" s="78" t="s">
        <v>30</v>
      </c>
      <c r="O99" s="10"/>
      <c r="P99" s="79">
        <f>O99*H99</f>
        <v>0</v>
      </c>
      <c r="Q99" s="79">
        <v>0.0</v>
      </c>
      <c r="R99" s="79">
        <f>Q99*H99</f>
        <v>0</v>
      </c>
      <c r="S99" s="79">
        <v>0.0</v>
      </c>
      <c r="T99" s="80">
        <f>S99*H99</f>
        <v>0</v>
      </c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81" t="s">
        <v>72</v>
      </c>
      <c r="AS99" s="10"/>
      <c r="AT99" s="81" t="s">
        <v>69</v>
      </c>
      <c r="AU99" s="81" t="s">
        <v>66</v>
      </c>
      <c r="AV99" s="10"/>
      <c r="AW99" s="10"/>
      <c r="AX99" s="10"/>
      <c r="AY99" s="2" t="s">
        <v>68</v>
      </c>
      <c r="AZ99" s="10"/>
      <c r="BA99" s="10"/>
      <c r="BB99" s="10"/>
      <c r="BC99" s="10"/>
      <c r="BD99" s="10"/>
      <c r="BE99" s="82">
        <f>IF(N99="základní",J99,0)</f>
        <v>1</v>
      </c>
      <c r="BF99" s="82">
        <f>IF(N99="snížená",J99,0)</f>
        <v>0</v>
      </c>
      <c r="BG99" s="82">
        <f>IF(N99="zákl. přenesená",J99,0)</f>
        <v>0</v>
      </c>
      <c r="BH99" s="82">
        <f>IF(N99="sníž. přenesená",J99,0)</f>
        <v>0</v>
      </c>
      <c r="BI99" s="82">
        <f>IF(N99="nulová",J99,0)</f>
        <v>0</v>
      </c>
      <c r="BJ99" s="2" t="s">
        <v>66</v>
      </c>
      <c r="BK99" s="82">
        <f>ROUND(I99*H99,2)</f>
        <v>1</v>
      </c>
      <c r="BL99" s="2" t="s">
        <v>72</v>
      </c>
      <c r="BM99" s="81" t="s">
        <v>72</v>
      </c>
    </row>
    <row r="100">
      <c r="A100" s="10"/>
      <c r="B100" s="11"/>
      <c r="C100" s="10"/>
      <c r="D100" s="83" t="s">
        <v>73</v>
      </c>
      <c r="E100" s="10"/>
      <c r="F100" s="84" t="s">
        <v>78</v>
      </c>
      <c r="G100" s="10"/>
      <c r="H100" s="10"/>
      <c r="I100" s="10"/>
      <c r="J100" s="10"/>
      <c r="K100" s="10"/>
      <c r="L100" s="11"/>
      <c r="M100" s="85"/>
      <c r="N100" s="10"/>
      <c r="O100" s="10"/>
      <c r="P100" s="10"/>
      <c r="Q100" s="10"/>
      <c r="R100" s="10"/>
      <c r="S100" s="10"/>
      <c r="T100" s="86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2" t="s">
        <v>73</v>
      </c>
      <c r="AU100" s="2" t="s">
        <v>66</v>
      </c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</row>
    <row r="101" ht="78.0" customHeight="1">
      <c r="A101" s="10"/>
      <c r="B101" s="11"/>
      <c r="C101" s="70" t="s">
        <v>96</v>
      </c>
      <c r="D101" s="70" t="s">
        <v>69</v>
      </c>
      <c r="E101" s="71" t="s">
        <v>83</v>
      </c>
      <c r="F101" s="87" t="s">
        <v>97</v>
      </c>
      <c r="G101" s="73" t="s">
        <v>71</v>
      </c>
      <c r="H101" s="74">
        <v>1.0</v>
      </c>
      <c r="I101" s="75">
        <v>1.0</v>
      </c>
      <c r="J101" s="76">
        <f>ROUND(I101*H101,2)</f>
        <v>1</v>
      </c>
      <c r="K101" s="72" t="s">
        <v>9</v>
      </c>
      <c r="L101" s="11"/>
      <c r="M101" s="77" t="s">
        <v>9</v>
      </c>
      <c r="N101" s="78" t="s">
        <v>30</v>
      </c>
      <c r="O101" s="10"/>
      <c r="P101" s="79">
        <f>O101*H101</f>
        <v>0</v>
      </c>
      <c r="Q101" s="79">
        <v>0.0</v>
      </c>
      <c r="R101" s="79">
        <f>Q101*H101</f>
        <v>0</v>
      </c>
      <c r="S101" s="79">
        <v>0.0</v>
      </c>
      <c r="T101" s="80">
        <f>S101*H101</f>
        <v>0</v>
      </c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81" t="s">
        <v>72</v>
      </c>
      <c r="AS101" s="10"/>
      <c r="AT101" s="81" t="s">
        <v>69</v>
      </c>
      <c r="AU101" s="81" t="s">
        <v>66</v>
      </c>
      <c r="AV101" s="10"/>
      <c r="AW101" s="10"/>
      <c r="AX101" s="10"/>
      <c r="AY101" s="2" t="s">
        <v>68</v>
      </c>
      <c r="AZ101" s="10"/>
      <c r="BA101" s="10"/>
      <c r="BB101" s="10"/>
      <c r="BC101" s="10"/>
      <c r="BD101" s="10"/>
      <c r="BE101" s="82">
        <f>IF(N101="základní",J101,0)</f>
        <v>1</v>
      </c>
      <c r="BF101" s="82">
        <f>IF(N101="snížená",J101,0)</f>
        <v>0</v>
      </c>
      <c r="BG101" s="82">
        <f>IF(N101="zákl. přenesená",J101,0)</f>
        <v>0</v>
      </c>
      <c r="BH101" s="82">
        <f>IF(N101="sníž. přenesená",J101,0)</f>
        <v>0</v>
      </c>
      <c r="BI101" s="82">
        <f>IF(N101="nulová",J101,0)</f>
        <v>0</v>
      </c>
      <c r="BJ101" s="2" t="s">
        <v>66</v>
      </c>
      <c r="BK101" s="82">
        <f>ROUND(I101*H101,2)</f>
        <v>1</v>
      </c>
      <c r="BL101" s="2" t="s">
        <v>72</v>
      </c>
      <c r="BM101" s="81" t="s">
        <v>98</v>
      </c>
    </row>
    <row r="102">
      <c r="A102" s="10"/>
      <c r="B102" s="11"/>
      <c r="C102" s="10"/>
      <c r="D102" s="83" t="s">
        <v>73</v>
      </c>
      <c r="E102" s="10"/>
      <c r="F102" s="84" t="s">
        <v>74</v>
      </c>
      <c r="G102" s="10"/>
      <c r="H102" s="10"/>
      <c r="I102" s="10"/>
      <c r="J102" s="10"/>
      <c r="K102" s="10"/>
      <c r="L102" s="11"/>
      <c r="M102" s="85"/>
      <c r="N102" s="10"/>
      <c r="O102" s="10"/>
      <c r="P102" s="10"/>
      <c r="Q102" s="10"/>
      <c r="R102" s="10"/>
      <c r="S102" s="10"/>
      <c r="T102" s="86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2" t="s">
        <v>73</v>
      </c>
      <c r="AU102" s="2" t="s">
        <v>66</v>
      </c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</row>
    <row r="103" ht="33.0" customHeight="1">
      <c r="A103" s="10"/>
      <c r="B103" s="11"/>
      <c r="C103" s="70" t="s">
        <v>86</v>
      </c>
      <c r="D103" s="70" t="s">
        <v>69</v>
      </c>
      <c r="E103" s="71" t="s">
        <v>99</v>
      </c>
      <c r="F103" s="72" t="s">
        <v>100</v>
      </c>
      <c r="G103" s="73" t="s">
        <v>71</v>
      </c>
      <c r="H103" s="74">
        <v>1.0</v>
      </c>
      <c r="I103" s="75">
        <v>1.0</v>
      </c>
      <c r="J103" s="76">
        <f>ROUND(I103*H103,2)</f>
        <v>1</v>
      </c>
      <c r="K103" s="72" t="s">
        <v>9</v>
      </c>
      <c r="L103" s="11"/>
      <c r="M103" s="77" t="s">
        <v>9</v>
      </c>
      <c r="N103" s="78" t="s">
        <v>30</v>
      </c>
      <c r="O103" s="10"/>
      <c r="P103" s="79">
        <f>O103*H103</f>
        <v>0</v>
      </c>
      <c r="Q103" s="79">
        <v>0.0</v>
      </c>
      <c r="R103" s="79">
        <f>Q103*H103</f>
        <v>0</v>
      </c>
      <c r="S103" s="79">
        <v>0.0</v>
      </c>
      <c r="T103" s="80">
        <f>S103*H103</f>
        <v>0</v>
      </c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81" t="s">
        <v>72</v>
      </c>
      <c r="AS103" s="10"/>
      <c r="AT103" s="81" t="s">
        <v>69</v>
      </c>
      <c r="AU103" s="81" t="s">
        <v>66</v>
      </c>
      <c r="AV103" s="10"/>
      <c r="AW103" s="10"/>
      <c r="AX103" s="10"/>
      <c r="AY103" s="2" t="s">
        <v>68</v>
      </c>
      <c r="AZ103" s="10"/>
      <c r="BA103" s="10"/>
      <c r="BB103" s="10"/>
      <c r="BC103" s="10"/>
      <c r="BD103" s="10"/>
      <c r="BE103" s="82">
        <f>IF(N103="základní",J103,0)</f>
        <v>1</v>
      </c>
      <c r="BF103" s="82">
        <f>IF(N103="snížená",J103,0)</f>
        <v>0</v>
      </c>
      <c r="BG103" s="82">
        <f>IF(N103="zákl. přenesená",J103,0)</f>
        <v>0</v>
      </c>
      <c r="BH103" s="82">
        <f>IF(N103="sníž. přenesená",J103,0)</f>
        <v>0</v>
      </c>
      <c r="BI103" s="82">
        <f>IF(N103="nulová",J103,0)</f>
        <v>0</v>
      </c>
      <c r="BJ103" s="2" t="s">
        <v>66</v>
      </c>
      <c r="BK103" s="82">
        <f>ROUND(I103*H103,2)</f>
        <v>1</v>
      </c>
      <c r="BL103" s="2" t="s">
        <v>72</v>
      </c>
      <c r="BM103" s="81" t="s">
        <v>101</v>
      </c>
    </row>
    <row r="104">
      <c r="A104" s="10"/>
      <c r="B104" s="11"/>
      <c r="C104" s="10"/>
      <c r="D104" s="83" t="s">
        <v>73</v>
      </c>
      <c r="E104" s="10"/>
      <c r="F104" s="84" t="s">
        <v>78</v>
      </c>
      <c r="G104" s="10"/>
      <c r="H104" s="10"/>
      <c r="I104" s="10"/>
      <c r="J104" s="10"/>
      <c r="K104" s="10"/>
      <c r="L104" s="11"/>
      <c r="M104" s="85"/>
      <c r="N104" s="10"/>
      <c r="O104" s="10"/>
      <c r="P104" s="10"/>
      <c r="Q104" s="10"/>
      <c r="R104" s="10"/>
      <c r="S104" s="10"/>
      <c r="T104" s="86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2" t="s">
        <v>73</v>
      </c>
      <c r="AU104" s="2" t="s">
        <v>66</v>
      </c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</row>
    <row r="105" ht="37.5" customHeight="1">
      <c r="A105" s="10"/>
      <c r="B105" s="11"/>
      <c r="C105" s="70" t="s">
        <v>102</v>
      </c>
      <c r="D105" s="70" t="s">
        <v>69</v>
      </c>
      <c r="E105" s="71" t="s">
        <v>96</v>
      </c>
      <c r="F105" s="72" t="s">
        <v>103</v>
      </c>
      <c r="G105" s="73" t="s">
        <v>71</v>
      </c>
      <c r="H105" s="74">
        <v>1.0</v>
      </c>
      <c r="I105" s="75">
        <v>1.0</v>
      </c>
      <c r="J105" s="76">
        <f>ROUND(I105*H105,2)</f>
        <v>1</v>
      </c>
      <c r="K105" s="72" t="s">
        <v>9</v>
      </c>
      <c r="L105" s="11"/>
      <c r="M105" s="77" t="s">
        <v>9</v>
      </c>
      <c r="N105" s="78" t="s">
        <v>30</v>
      </c>
      <c r="O105" s="10"/>
      <c r="P105" s="79">
        <f>O105*H105</f>
        <v>0</v>
      </c>
      <c r="Q105" s="79">
        <v>0.0</v>
      </c>
      <c r="R105" s="79">
        <f>Q105*H105</f>
        <v>0</v>
      </c>
      <c r="S105" s="79">
        <v>0.0</v>
      </c>
      <c r="T105" s="80">
        <f>S105*H105</f>
        <v>0</v>
      </c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81" t="s">
        <v>72</v>
      </c>
      <c r="AS105" s="10"/>
      <c r="AT105" s="81" t="s">
        <v>69</v>
      </c>
      <c r="AU105" s="81" t="s">
        <v>66</v>
      </c>
      <c r="AV105" s="10"/>
      <c r="AW105" s="10"/>
      <c r="AX105" s="10"/>
      <c r="AY105" s="2" t="s">
        <v>68</v>
      </c>
      <c r="AZ105" s="10"/>
      <c r="BA105" s="10"/>
      <c r="BB105" s="10"/>
      <c r="BC105" s="10"/>
      <c r="BD105" s="10"/>
      <c r="BE105" s="82">
        <f>IF(N105="základní",J105,0)</f>
        <v>1</v>
      </c>
      <c r="BF105" s="82">
        <f>IF(N105="snížená",J105,0)</f>
        <v>0</v>
      </c>
      <c r="BG105" s="82">
        <f>IF(N105="zákl. přenesená",J105,0)</f>
        <v>0</v>
      </c>
      <c r="BH105" s="82">
        <f>IF(N105="sníž. přenesená",J105,0)</f>
        <v>0</v>
      </c>
      <c r="BI105" s="82">
        <f>IF(N105="nulová",J105,0)</f>
        <v>0</v>
      </c>
      <c r="BJ105" s="2" t="s">
        <v>66</v>
      </c>
      <c r="BK105" s="82">
        <f>ROUND(I105*H105,2)</f>
        <v>1</v>
      </c>
      <c r="BL105" s="2" t="s">
        <v>72</v>
      </c>
      <c r="BM105" s="81" t="s">
        <v>104</v>
      </c>
    </row>
    <row r="106">
      <c r="A106" s="10"/>
      <c r="B106" s="11"/>
      <c r="C106" s="10"/>
      <c r="D106" s="83" t="s">
        <v>73</v>
      </c>
      <c r="E106" s="10"/>
      <c r="F106" s="84" t="s">
        <v>78</v>
      </c>
      <c r="G106" s="10"/>
      <c r="H106" s="10"/>
      <c r="I106" s="10"/>
      <c r="J106" s="10"/>
      <c r="K106" s="10"/>
      <c r="L106" s="11"/>
      <c r="M106" s="85"/>
      <c r="N106" s="10"/>
      <c r="O106" s="10"/>
      <c r="P106" s="10"/>
      <c r="Q106" s="10"/>
      <c r="R106" s="10"/>
      <c r="S106" s="10"/>
      <c r="T106" s="86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2" t="s">
        <v>73</v>
      </c>
      <c r="AU106" s="2" t="s">
        <v>66</v>
      </c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</row>
    <row r="107" ht="55.5" customHeight="1">
      <c r="A107" s="10"/>
      <c r="B107" s="11"/>
      <c r="C107" s="70" t="s">
        <v>90</v>
      </c>
      <c r="D107" s="70" t="s">
        <v>69</v>
      </c>
      <c r="E107" s="71" t="s">
        <v>86</v>
      </c>
      <c r="F107" s="72" t="s">
        <v>105</v>
      </c>
      <c r="G107" s="73" t="s">
        <v>71</v>
      </c>
      <c r="H107" s="74">
        <v>1.0</v>
      </c>
      <c r="I107" s="75">
        <v>1.0</v>
      </c>
      <c r="J107" s="76">
        <f>ROUND(I107*H107,2)</f>
        <v>1</v>
      </c>
      <c r="K107" s="72" t="s">
        <v>9</v>
      </c>
      <c r="L107" s="11"/>
      <c r="M107" s="77" t="s">
        <v>9</v>
      </c>
      <c r="N107" s="78" t="s">
        <v>30</v>
      </c>
      <c r="O107" s="10"/>
      <c r="P107" s="79">
        <f>O107*H107</f>
        <v>0</v>
      </c>
      <c r="Q107" s="79">
        <v>0.0</v>
      </c>
      <c r="R107" s="79">
        <f>Q107*H107</f>
        <v>0</v>
      </c>
      <c r="S107" s="79">
        <v>0.0</v>
      </c>
      <c r="T107" s="80">
        <f>S107*H107</f>
        <v>0</v>
      </c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81" t="s">
        <v>72</v>
      </c>
      <c r="AS107" s="10"/>
      <c r="AT107" s="81" t="s">
        <v>69</v>
      </c>
      <c r="AU107" s="81" t="s">
        <v>66</v>
      </c>
      <c r="AV107" s="10"/>
      <c r="AW107" s="10"/>
      <c r="AX107" s="10"/>
      <c r="AY107" s="2" t="s">
        <v>68</v>
      </c>
      <c r="AZ107" s="10"/>
      <c r="BA107" s="10"/>
      <c r="BB107" s="10"/>
      <c r="BC107" s="10"/>
      <c r="BD107" s="10"/>
      <c r="BE107" s="82">
        <f>IF(N107="základní",J107,0)</f>
        <v>1</v>
      </c>
      <c r="BF107" s="82">
        <f>IF(N107="snížená",J107,0)</f>
        <v>0</v>
      </c>
      <c r="BG107" s="82">
        <f>IF(N107="zákl. přenesená",J107,0)</f>
        <v>0</v>
      </c>
      <c r="BH107" s="82">
        <f>IF(N107="sníž. přenesená",J107,0)</f>
        <v>0</v>
      </c>
      <c r="BI107" s="82">
        <f>IF(N107="nulová",J107,0)</f>
        <v>0</v>
      </c>
      <c r="BJ107" s="2" t="s">
        <v>66</v>
      </c>
      <c r="BK107" s="82">
        <f>ROUND(I107*H107,2)</f>
        <v>1</v>
      </c>
      <c r="BL107" s="2" t="s">
        <v>72</v>
      </c>
      <c r="BM107" s="81" t="s">
        <v>106</v>
      </c>
    </row>
    <row r="108">
      <c r="A108" s="10"/>
      <c r="B108" s="11"/>
      <c r="C108" s="10"/>
      <c r="D108" s="83" t="s">
        <v>73</v>
      </c>
      <c r="E108" s="10"/>
      <c r="F108" s="84" t="s">
        <v>74</v>
      </c>
      <c r="G108" s="10"/>
      <c r="H108" s="10"/>
      <c r="I108" s="10"/>
      <c r="J108" s="10"/>
      <c r="K108" s="10"/>
      <c r="L108" s="11"/>
      <c r="M108" s="85"/>
      <c r="N108" s="10"/>
      <c r="O108" s="10"/>
      <c r="P108" s="10"/>
      <c r="Q108" s="10"/>
      <c r="R108" s="10"/>
      <c r="S108" s="10"/>
      <c r="T108" s="86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2" t="s">
        <v>73</v>
      </c>
      <c r="AU108" s="2" t="s">
        <v>66</v>
      </c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</row>
    <row r="109" ht="21.75" customHeight="1">
      <c r="A109" s="10"/>
      <c r="B109" s="11"/>
      <c r="C109" s="70" t="s">
        <v>107</v>
      </c>
      <c r="D109" s="70" t="s">
        <v>69</v>
      </c>
      <c r="E109" s="71" t="s">
        <v>108</v>
      </c>
      <c r="F109" s="72" t="s">
        <v>109</v>
      </c>
      <c r="G109" s="73" t="s">
        <v>71</v>
      </c>
      <c r="H109" s="74">
        <v>1.0</v>
      </c>
      <c r="I109" s="75">
        <v>1.0</v>
      </c>
      <c r="J109" s="76">
        <f>ROUND(I109*H109,2)</f>
        <v>1</v>
      </c>
      <c r="K109" s="72" t="s">
        <v>9</v>
      </c>
      <c r="L109" s="11"/>
      <c r="M109" s="77" t="s">
        <v>9</v>
      </c>
      <c r="N109" s="78" t="s">
        <v>30</v>
      </c>
      <c r="O109" s="10"/>
      <c r="P109" s="79">
        <f>O109*H109</f>
        <v>0</v>
      </c>
      <c r="Q109" s="79">
        <v>0.0</v>
      </c>
      <c r="R109" s="79">
        <f>Q109*H109</f>
        <v>0</v>
      </c>
      <c r="S109" s="79">
        <v>0.0</v>
      </c>
      <c r="T109" s="80">
        <f>S109*H109</f>
        <v>0</v>
      </c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81" t="s">
        <v>72</v>
      </c>
      <c r="AS109" s="10"/>
      <c r="AT109" s="81" t="s">
        <v>69</v>
      </c>
      <c r="AU109" s="81" t="s">
        <v>66</v>
      </c>
      <c r="AV109" s="10"/>
      <c r="AW109" s="10"/>
      <c r="AX109" s="10"/>
      <c r="AY109" s="2" t="s">
        <v>68</v>
      </c>
      <c r="AZ109" s="10"/>
      <c r="BA109" s="10"/>
      <c r="BB109" s="10"/>
      <c r="BC109" s="10"/>
      <c r="BD109" s="10"/>
      <c r="BE109" s="82">
        <f>IF(N109="základní",J109,0)</f>
        <v>1</v>
      </c>
      <c r="BF109" s="82">
        <f>IF(N109="snížená",J109,0)</f>
        <v>0</v>
      </c>
      <c r="BG109" s="82">
        <f>IF(N109="zákl. přenesená",J109,0)</f>
        <v>0</v>
      </c>
      <c r="BH109" s="82">
        <f>IF(N109="sníž. přenesená",J109,0)</f>
        <v>0</v>
      </c>
      <c r="BI109" s="82">
        <f>IF(N109="nulová",J109,0)</f>
        <v>0</v>
      </c>
      <c r="BJ109" s="2" t="s">
        <v>66</v>
      </c>
      <c r="BK109" s="82">
        <f>ROUND(I109*H109,2)</f>
        <v>1</v>
      </c>
      <c r="BL109" s="2" t="s">
        <v>72</v>
      </c>
      <c r="BM109" s="81" t="s">
        <v>110</v>
      </c>
    </row>
    <row r="110">
      <c r="A110" s="10"/>
      <c r="B110" s="11"/>
      <c r="C110" s="10"/>
      <c r="D110" s="83" t="s">
        <v>73</v>
      </c>
      <c r="E110" s="10"/>
      <c r="F110" s="84" t="s">
        <v>78</v>
      </c>
      <c r="G110" s="10"/>
      <c r="H110" s="10"/>
      <c r="I110" s="10"/>
      <c r="J110" s="10"/>
      <c r="K110" s="10"/>
      <c r="L110" s="11"/>
      <c r="M110" s="85"/>
      <c r="N110" s="10"/>
      <c r="O110" s="10"/>
      <c r="P110" s="10"/>
      <c r="Q110" s="10"/>
      <c r="R110" s="10"/>
      <c r="S110" s="10"/>
      <c r="T110" s="86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2" t="s">
        <v>73</v>
      </c>
      <c r="AU110" s="2" t="s">
        <v>66</v>
      </c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</row>
    <row r="111" ht="37.5" customHeight="1">
      <c r="A111" s="10"/>
      <c r="B111" s="11"/>
      <c r="C111" s="70" t="s">
        <v>94</v>
      </c>
      <c r="D111" s="70" t="s">
        <v>69</v>
      </c>
      <c r="E111" s="71" t="s">
        <v>102</v>
      </c>
      <c r="F111" s="87" t="s">
        <v>85</v>
      </c>
      <c r="G111" s="73" t="s">
        <v>71</v>
      </c>
      <c r="H111" s="74">
        <v>1.0</v>
      </c>
      <c r="I111" s="75">
        <v>1.0</v>
      </c>
      <c r="J111" s="76">
        <f>ROUND(I111*H111,2)</f>
        <v>1</v>
      </c>
      <c r="K111" s="72" t="s">
        <v>9</v>
      </c>
      <c r="L111" s="11"/>
      <c r="M111" s="77" t="s">
        <v>9</v>
      </c>
      <c r="N111" s="78" t="s">
        <v>30</v>
      </c>
      <c r="O111" s="10"/>
      <c r="P111" s="79">
        <f>O111*H111</f>
        <v>0</v>
      </c>
      <c r="Q111" s="79">
        <v>0.0</v>
      </c>
      <c r="R111" s="79">
        <f>Q111*H111</f>
        <v>0</v>
      </c>
      <c r="S111" s="79">
        <v>0.0</v>
      </c>
      <c r="T111" s="80">
        <f>S111*H111</f>
        <v>0</v>
      </c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81" t="s">
        <v>72</v>
      </c>
      <c r="AS111" s="10"/>
      <c r="AT111" s="81" t="s">
        <v>69</v>
      </c>
      <c r="AU111" s="81" t="s">
        <v>66</v>
      </c>
      <c r="AV111" s="10"/>
      <c r="AW111" s="10"/>
      <c r="AX111" s="10"/>
      <c r="AY111" s="2" t="s">
        <v>68</v>
      </c>
      <c r="AZ111" s="10"/>
      <c r="BA111" s="10"/>
      <c r="BB111" s="10"/>
      <c r="BC111" s="10"/>
      <c r="BD111" s="10"/>
      <c r="BE111" s="82">
        <f>IF(N111="základní",J111,0)</f>
        <v>1</v>
      </c>
      <c r="BF111" s="82">
        <f>IF(N111="snížená",J111,0)</f>
        <v>0</v>
      </c>
      <c r="BG111" s="82">
        <f>IF(N111="zákl. přenesená",J111,0)</f>
        <v>0</v>
      </c>
      <c r="BH111" s="82">
        <f>IF(N111="sníž. přenesená",J111,0)</f>
        <v>0</v>
      </c>
      <c r="BI111" s="82">
        <f>IF(N111="nulová",J111,0)</f>
        <v>0</v>
      </c>
      <c r="BJ111" s="2" t="s">
        <v>66</v>
      </c>
      <c r="BK111" s="82">
        <f>ROUND(I111*H111,2)</f>
        <v>1</v>
      </c>
      <c r="BL111" s="2" t="s">
        <v>72</v>
      </c>
      <c r="BM111" s="81" t="s">
        <v>111</v>
      </c>
    </row>
    <row r="112">
      <c r="A112" s="10"/>
      <c r="B112" s="11"/>
      <c r="C112" s="10"/>
      <c r="D112" s="83" t="s">
        <v>73</v>
      </c>
      <c r="E112" s="10"/>
      <c r="F112" s="84" t="s">
        <v>78</v>
      </c>
      <c r="G112" s="10"/>
      <c r="H112" s="10"/>
      <c r="I112" s="10"/>
      <c r="J112" s="10"/>
      <c r="K112" s="10"/>
      <c r="L112" s="11"/>
      <c r="M112" s="85"/>
      <c r="N112" s="10"/>
      <c r="O112" s="10"/>
      <c r="P112" s="10"/>
      <c r="Q112" s="10"/>
      <c r="R112" s="10"/>
      <c r="S112" s="10"/>
      <c r="T112" s="86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2" t="s">
        <v>73</v>
      </c>
      <c r="AU112" s="2" t="s">
        <v>66</v>
      </c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</row>
    <row r="113" ht="37.5" customHeight="1">
      <c r="A113" s="10"/>
      <c r="B113" s="11"/>
      <c r="C113" s="70" t="s">
        <v>112</v>
      </c>
      <c r="D113" s="70" t="s">
        <v>69</v>
      </c>
      <c r="E113" s="71" t="s">
        <v>90</v>
      </c>
      <c r="F113" s="72" t="s">
        <v>113</v>
      </c>
      <c r="G113" s="73" t="s">
        <v>71</v>
      </c>
      <c r="H113" s="74">
        <v>1.0</v>
      </c>
      <c r="I113" s="75">
        <v>1.0</v>
      </c>
      <c r="J113" s="76">
        <f>ROUND(I113*H113,2)</f>
        <v>1</v>
      </c>
      <c r="K113" s="72" t="s">
        <v>9</v>
      </c>
      <c r="L113" s="11"/>
      <c r="M113" s="77" t="s">
        <v>9</v>
      </c>
      <c r="N113" s="78" t="s">
        <v>30</v>
      </c>
      <c r="O113" s="10"/>
      <c r="P113" s="79">
        <f>O113*H113</f>
        <v>0</v>
      </c>
      <c r="Q113" s="79">
        <v>0.0</v>
      </c>
      <c r="R113" s="79">
        <f>Q113*H113</f>
        <v>0</v>
      </c>
      <c r="S113" s="79">
        <v>0.0</v>
      </c>
      <c r="T113" s="80">
        <f>S113*H113</f>
        <v>0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81" t="s">
        <v>72</v>
      </c>
      <c r="AS113" s="10"/>
      <c r="AT113" s="81" t="s">
        <v>69</v>
      </c>
      <c r="AU113" s="81" t="s">
        <v>66</v>
      </c>
      <c r="AV113" s="10"/>
      <c r="AW113" s="10"/>
      <c r="AX113" s="10"/>
      <c r="AY113" s="2" t="s">
        <v>68</v>
      </c>
      <c r="AZ113" s="10"/>
      <c r="BA113" s="10"/>
      <c r="BB113" s="10"/>
      <c r="BC113" s="10"/>
      <c r="BD113" s="10"/>
      <c r="BE113" s="82">
        <f>IF(N113="základní",J113,0)</f>
        <v>1</v>
      </c>
      <c r="BF113" s="82">
        <f>IF(N113="snížená",J113,0)</f>
        <v>0</v>
      </c>
      <c r="BG113" s="82">
        <f>IF(N113="zákl. přenesená",J113,0)</f>
        <v>0</v>
      </c>
      <c r="BH113" s="82">
        <f>IF(N113="sníž. přenesená",J113,0)</f>
        <v>0</v>
      </c>
      <c r="BI113" s="82">
        <f>IF(N113="nulová",J113,0)</f>
        <v>0</v>
      </c>
      <c r="BJ113" s="2" t="s">
        <v>66</v>
      </c>
      <c r="BK113" s="82">
        <f>ROUND(I113*H113,2)</f>
        <v>1</v>
      </c>
      <c r="BL113" s="2" t="s">
        <v>72</v>
      </c>
      <c r="BM113" s="81" t="s">
        <v>114</v>
      </c>
    </row>
    <row r="114">
      <c r="A114" s="10"/>
      <c r="B114" s="11"/>
      <c r="C114" s="10"/>
      <c r="D114" s="83" t="s">
        <v>73</v>
      </c>
      <c r="E114" s="10"/>
      <c r="F114" s="84" t="s">
        <v>78</v>
      </c>
      <c r="G114" s="10"/>
      <c r="H114" s="10"/>
      <c r="I114" s="10"/>
      <c r="J114" s="10"/>
      <c r="K114" s="10"/>
      <c r="L114" s="11"/>
      <c r="M114" s="85"/>
      <c r="N114" s="10"/>
      <c r="O114" s="10"/>
      <c r="P114" s="10"/>
      <c r="Q114" s="10"/>
      <c r="R114" s="10"/>
      <c r="S114" s="10"/>
      <c r="T114" s="86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2" t="s">
        <v>73</v>
      </c>
      <c r="AU114" s="2" t="s">
        <v>66</v>
      </c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</row>
    <row r="115" ht="33.0" customHeight="1">
      <c r="A115" s="10"/>
      <c r="B115" s="11"/>
      <c r="C115" s="70" t="s">
        <v>72</v>
      </c>
      <c r="D115" s="70" t="s">
        <v>69</v>
      </c>
      <c r="E115" s="71" t="s">
        <v>107</v>
      </c>
      <c r="F115" s="87" t="s">
        <v>115</v>
      </c>
      <c r="G115" s="73" t="s">
        <v>71</v>
      </c>
      <c r="H115" s="74">
        <v>1.0</v>
      </c>
      <c r="I115" s="75">
        <v>1.0</v>
      </c>
      <c r="J115" s="76">
        <f>ROUND(I115*H115,2)</f>
        <v>1</v>
      </c>
      <c r="K115" s="72" t="s">
        <v>9</v>
      </c>
      <c r="L115" s="11"/>
      <c r="M115" s="77" t="s">
        <v>9</v>
      </c>
      <c r="N115" s="78" t="s">
        <v>30</v>
      </c>
      <c r="O115" s="10"/>
      <c r="P115" s="79">
        <f>O115*H115</f>
        <v>0</v>
      </c>
      <c r="Q115" s="79">
        <v>0.0</v>
      </c>
      <c r="R115" s="79">
        <f>Q115*H115</f>
        <v>0</v>
      </c>
      <c r="S115" s="79">
        <v>0.0</v>
      </c>
      <c r="T115" s="80">
        <f>S115*H115</f>
        <v>0</v>
      </c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81" t="s">
        <v>72</v>
      </c>
      <c r="AS115" s="10"/>
      <c r="AT115" s="81" t="s">
        <v>69</v>
      </c>
      <c r="AU115" s="81" t="s">
        <v>66</v>
      </c>
      <c r="AV115" s="10"/>
      <c r="AW115" s="10"/>
      <c r="AX115" s="10"/>
      <c r="AY115" s="2" t="s">
        <v>68</v>
      </c>
      <c r="AZ115" s="10"/>
      <c r="BA115" s="10"/>
      <c r="BB115" s="10"/>
      <c r="BC115" s="10"/>
      <c r="BD115" s="10"/>
      <c r="BE115" s="82">
        <f>IF(N115="základní",J115,0)</f>
        <v>1</v>
      </c>
      <c r="BF115" s="82">
        <f>IF(N115="snížená",J115,0)</f>
        <v>0</v>
      </c>
      <c r="BG115" s="82">
        <f>IF(N115="zákl. přenesená",J115,0)</f>
        <v>0</v>
      </c>
      <c r="BH115" s="82">
        <f>IF(N115="sníž. přenesená",J115,0)</f>
        <v>0</v>
      </c>
      <c r="BI115" s="82">
        <f>IF(N115="nulová",J115,0)</f>
        <v>0</v>
      </c>
      <c r="BJ115" s="2" t="s">
        <v>66</v>
      </c>
      <c r="BK115" s="82">
        <f>ROUND(I115*H115,2)</f>
        <v>1</v>
      </c>
      <c r="BL115" s="2" t="s">
        <v>72</v>
      </c>
      <c r="BM115" s="81" t="s">
        <v>116</v>
      </c>
    </row>
    <row r="116">
      <c r="A116" s="10"/>
      <c r="B116" s="11"/>
      <c r="C116" s="10"/>
      <c r="D116" s="83" t="s">
        <v>73</v>
      </c>
      <c r="E116" s="10"/>
      <c r="F116" s="84" t="s">
        <v>78</v>
      </c>
      <c r="G116" s="10"/>
      <c r="H116" s="10"/>
      <c r="I116" s="10"/>
      <c r="J116" s="10"/>
      <c r="K116" s="10"/>
      <c r="L116" s="11"/>
      <c r="M116" s="85"/>
      <c r="N116" s="10"/>
      <c r="O116" s="10"/>
      <c r="P116" s="10"/>
      <c r="Q116" s="10"/>
      <c r="R116" s="10"/>
      <c r="S116" s="10"/>
      <c r="T116" s="86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2" t="s">
        <v>73</v>
      </c>
      <c r="AU116" s="2" t="s">
        <v>66</v>
      </c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</row>
    <row r="117" ht="66.75" customHeight="1">
      <c r="A117" s="10"/>
      <c r="B117" s="11"/>
      <c r="C117" s="70" t="s">
        <v>117</v>
      </c>
      <c r="D117" s="70" t="s">
        <v>69</v>
      </c>
      <c r="E117" s="71" t="s">
        <v>94</v>
      </c>
      <c r="F117" s="87" t="s">
        <v>118</v>
      </c>
      <c r="G117" s="73" t="s">
        <v>71</v>
      </c>
      <c r="H117" s="74">
        <v>1.0</v>
      </c>
      <c r="I117" s="75">
        <v>1.0</v>
      </c>
      <c r="J117" s="76">
        <f>ROUND(I117*H117,2)</f>
        <v>1</v>
      </c>
      <c r="K117" s="72" t="s">
        <v>9</v>
      </c>
      <c r="L117" s="11"/>
      <c r="M117" s="77" t="s">
        <v>9</v>
      </c>
      <c r="N117" s="78" t="s">
        <v>30</v>
      </c>
      <c r="O117" s="10"/>
      <c r="P117" s="79">
        <f>O117*H117</f>
        <v>0</v>
      </c>
      <c r="Q117" s="79">
        <v>0.0</v>
      </c>
      <c r="R117" s="79">
        <f>Q117*H117</f>
        <v>0</v>
      </c>
      <c r="S117" s="79">
        <v>0.0</v>
      </c>
      <c r="T117" s="80">
        <f>S117*H117</f>
        <v>0</v>
      </c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81" t="s">
        <v>72</v>
      </c>
      <c r="AS117" s="10"/>
      <c r="AT117" s="81" t="s">
        <v>69</v>
      </c>
      <c r="AU117" s="81" t="s">
        <v>66</v>
      </c>
      <c r="AV117" s="10"/>
      <c r="AW117" s="10"/>
      <c r="AX117" s="10"/>
      <c r="AY117" s="2" t="s">
        <v>68</v>
      </c>
      <c r="AZ117" s="10"/>
      <c r="BA117" s="10"/>
      <c r="BB117" s="10"/>
      <c r="BC117" s="10"/>
      <c r="BD117" s="10"/>
      <c r="BE117" s="82">
        <f>IF(N117="základní",J117,0)</f>
        <v>1</v>
      </c>
      <c r="BF117" s="82">
        <f>IF(N117="snížená",J117,0)</f>
        <v>0</v>
      </c>
      <c r="BG117" s="82">
        <f>IF(N117="zákl. přenesená",J117,0)</f>
        <v>0</v>
      </c>
      <c r="BH117" s="82">
        <f>IF(N117="sníž. přenesená",J117,0)</f>
        <v>0</v>
      </c>
      <c r="BI117" s="82">
        <f>IF(N117="nulová",J117,0)</f>
        <v>0</v>
      </c>
      <c r="BJ117" s="2" t="s">
        <v>66</v>
      </c>
      <c r="BK117" s="82">
        <f>ROUND(I117*H117,2)</f>
        <v>1</v>
      </c>
      <c r="BL117" s="2" t="s">
        <v>72</v>
      </c>
      <c r="BM117" s="81" t="s">
        <v>119</v>
      </c>
    </row>
    <row r="118">
      <c r="A118" s="10"/>
      <c r="B118" s="11"/>
      <c r="C118" s="10"/>
      <c r="D118" s="83" t="s">
        <v>73</v>
      </c>
      <c r="E118" s="10"/>
      <c r="F118" s="84" t="s">
        <v>78</v>
      </c>
      <c r="G118" s="10"/>
      <c r="H118" s="10"/>
      <c r="I118" s="10"/>
      <c r="J118" s="10"/>
      <c r="K118" s="10"/>
      <c r="L118" s="11"/>
      <c r="M118" s="85"/>
      <c r="N118" s="10"/>
      <c r="O118" s="10"/>
      <c r="P118" s="10"/>
      <c r="Q118" s="10"/>
      <c r="R118" s="10"/>
      <c r="S118" s="10"/>
      <c r="T118" s="86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2" t="s">
        <v>73</v>
      </c>
      <c r="AU118" s="2" t="s">
        <v>66</v>
      </c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</row>
    <row r="119" ht="55.5" customHeight="1">
      <c r="A119" s="10"/>
      <c r="B119" s="11"/>
      <c r="C119" s="70" t="s">
        <v>98</v>
      </c>
      <c r="D119" s="70" t="s">
        <v>69</v>
      </c>
      <c r="E119" s="71" t="s">
        <v>112</v>
      </c>
      <c r="F119" s="87" t="s">
        <v>120</v>
      </c>
      <c r="G119" s="73" t="s">
        <v>71</v>
      </c>
      <c r="H119" s="74">
        <v>1.0</v>
      </c>
      <c r="I119" s="75">
        <v>1.0</v>
      </c>
      <c r="J119" s="76">
        <f>ROUND(I119*H119,2)</f>
        <v>1</v>
      </c>
      <c r="K119" s="72" t="s">
        <v>9</v>
      </c>
      <c r="L119" s="11"/>
      <c r="M119" s="77" t="s">
        <v>9</v>
      </c>
      <c r="N119" s="78" t="s">
        <v>30</v>
      </c>
      <c r="O119" s="10"/>
      <c r="P119" s="79">
        <f>O119*H119</f>
        <v>0</v>
      </c>
      <c r="Q119" s="79">
        <v>0.0</v>
      </c>
      <c r="R119" s="79">
        <f>Q119*H119</f>
        <v>0</v>
      </c>
      <c r="S119" s="79">
        <v>0.0</v>
      </c>
      <c r="T119" s="80">
        <f>S119*H119</f>
        <v>0</v>
      </c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81" t="s">
        <v>72</v>
      </c>
      <c r="AS119" s="10"/>
      <c r="AT119" s="81" t="s">
        <v>69</v>
      </c>
      <c r="AU119" s="81" t="s">
        <v>66</v>
      </c>
      <c r="AV119" s="10"/>
      <c r="AW119" s="10"/>
      <c r="AX119" s="10"/>
      <c r="AY119" s="2" t="s">
        <v>68</v>
      </c>
      <c r="AZ119" s="10"/>
      <c r="BA119" s="10"/>
      <c r="BB119" s="10"/>
      <c r="BC119" s="10"/>
      <c r="BD119" s="10"/>
      <c r="BE119" s="82">
        <f>IF(N119="základní",J119,0)</f>
        <v>1</v>
      </c>
      <c r="BF119" s="82">
        <f>IF(N119="snížená",J119,0)</f>
        <v>0</v>
      </c>
      <c r="BG119" s="82">
        <f>IF(N119="zákl. přenesená",J119,0)</f>
        <v>0</v>
      </c>
      <c r="BH119" s="82">
        <f>IF(N119="sníž. přenesená",J119,0)</f>
        <v>0</v>
      </c>
      <c r="BI119" s="82">
        <f>IF(N119="nulová",J119,0)</f>
        <v>0</v>
      </c>
      <c r="BJ119" s="2" t="s">
        <v>66</v>
      </c>
      <c r="BK119" s="82">
        <f>ROUND(I119*H119,2)</f>
        <v>1</v>
      </c>
      <c r="BL119" s="2" t="s">
        <v>72</v>
      </c>
      <c r="BM119" s="81" t="s">
        <v>121</v>
      </c>
    </row>
    <row r="120">
      <c r="A120" s="10"/>
      <c r="B120" s="11"/>
      <c r="C120" s="10"/>
      <c r="D120" s="83" t="s">
        <v>73</v>
      </c>
      <c r="E120" s="10"/>
      <c r="F120" s="84" t="s">
        <v>78</v>
      </c>
      <c r="G120" s="10"/>
      <c r="H120" s="10"/>
      <c r="I120" s="10"/>
      <c r="J120" s="10"/>
      <c r="K120" s="10"/>
      <c r="L120" s="11"/>
      <c r="M120" s="85"/>
      <c r="N120" s="10"/>
      <c r="O120" s="10"/>
      <c r="P120" s="10"/>
      <c r="Q120" s="10"/>
      <c r="R120" s="10"/>
      <c r="S120" s="10"/>
      <c r="T120" s="86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2" t="s">
        <v>73</v>
      </c>
      <c r="AU120" s="2" t="s">
        <v>66</v>
      </c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</row>
    <row r="121" ht="33.0" customHeight="1">
      <c r="A121" s="10"/>
      <c r="B121" s="11"/>
      <c r="C121" s="70" t="s">
        <v>122</v>
      </c>
      <c r="D121" s="70" t="s">
        <v>69</v>
      </c>
      <c r="E121" s="71" t="s">
        <v>123</v>
      </c>
      <c r="F121" s="87" t="s">
        <v>124</v>
      </c>
      <c r="G121" s="73" t="s">
        <v>71</v>
      </c>
      <c r="H121" s="74">
        <v>2.0</v>
      </c>
      <c r="I121" s="75">
        <v>1.0</v>
      </c>
      <c r="J121" s="76">
        <f>ROUND(I121*H121,2)</f>
        <v>2</v>
      </c>
      <c r="K121" s="72" t="s">
        <v>9</v>
      </c>
      <c r="L121" s="11"/>
      <c r="M121" s="77" t="s">
        <v>9</v>
      </c>
      <c r="N121" s="78" t="s">
        <v>30</v>
      </c>
      <c r="O121" s="10"/>
      <c r="P121" s="79">
        <f>O121*H121</f>
        <v>0</v>
      </c>
      <c r="Q121" s="79">
        <v>0.0</v>
      </c>
      <c r="R121" s="79">
        <f>Q121*H121</f>
        <v>0</v>
      </c>
      <c r="S121" s="79">
        <v>0.0</v>
      </c>
      <c r="T121" s="80">
        <f>S121*H121</f>
        <v>0</v>
      </c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81" t="s">
        <v>72</v>
      </c>
      <c r="AS121" s="10"/>
      <c r="AT121" s="81" t="s">
        <v>69</v>
      </c>
      <c r="AU121" s="81" t="s">
        <v>66</v>
      </c>
      <c r="AV121" s="10"/>
      <c r="AW121" s="10"/>
      <c r="AX121" s="10"/>
      <c r="AY121" s="2" t="s">
        <v>68</v>
      </c>
      <c r="AZ121" s="10"/>
      <c r="BA121" s="10"/>
      <c r="BB121" s="10"/>
      <c r="BC121" s="10"/>
      <c r="BD121" s="10"/>
      <c r="BE121" s="82">
        <f>IF(N121="základní",J121,0)</f>
        <v>2</v>
      </c>
      <c r="BF121" s="82">
        <f>IF(N121="snížená",J121,0)</f>
        <v>0</v>
      </c>
      <c r="BG121" s="82">
        <f>IF(N121="zákl. přenesená",J121,0)</f>
        <v>0</v>
      </c>
      <c r="BH121" s="82">
        <f>IF(N121="sníž. přenesená",J121,0)</f>
        <v>0</v>
      </c>
      <c r="BI121" s="82">
        <f>IF(N121="nulová",J121,0)</f>
        <v>0</v>
      </c>
      <c r="BJ121" s="2" t="s">
        <v>66</v>
      </c>
      <c r="BK121" s="82">
        <f>ROUND(I121*H121,2)</f>
        <v>2</v>
      </c>
      <c r="BL121" s="2" t="s">
        <v>72</v>
      </c>
      <c r="BM121" s="81" t="s">
        <v>125</v>
      </c>
    </row>
    <row r="122">
      <c r="A122" s="10"/>
      <c r="B122" s="11"/>
      <c r="C122" s="10"/>
      <c r="D122" s="83" t="s">
        <v>73</v>
      </c>
      <c r="E122" s="10"/>
      <c r="F122" s="84" t="s">
        <v>78</v>
      </c>
      <c r="G122" s="10"/>
      <c r="H122" s="10"/>
      <c r="I122" s="10"/>
      <c r="J122" s="10"/>
      <c r="K122" s="10"/>
      <c r="L122" s="11"/>
      <c r="M122" s="85"/>
      <c r="N122" s="10"/>
      <c r="O122" s="10"/>
      <c r="P122" s="10"/>
      <c r="Q122" s="10"/>
      <c r="R122" s="10"/>
      <c r="S122" s="10"/>
      <c r="T122" s="86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2" t="s">
        <v>73</v>
      </c>
      <c r="AU122" s="2" t="s">
        <v>66</v>
      </c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</row>
    <row r="123" ht="21.75" customHeight="1">
      <c r="A123" s="10"/>
      <c r="B123" s="11"/>
      <c r="C123" s="70" t="s">
        <v>101</v>
      </c>
      <c r="D123" s="70" t="s">
        <v>69</v>
      </c>
      <c r="E123" s="71" t="s">
        <v>126</v>
      </c>
      <c r="F123" s="87" t="s">
        <v>127</v>
      </c>
      <c r="G123" s="73" t="s">
        <v>71</v>
      </c>
      <c r="H123" s="74">
        <v>2.0</v>
      </c>
      <c r="I123" s="75">
        <v>1.0</v>
      </c>
      <c r="J123" s="76">
        <f>ROUND(I123*H123,2)</f>
        <v>2</v>
      </c>
      <c r="K123" s="72" t="s">
        <v>9</v>
      </c>
      <c r="L123" s="11"/>
      <c r="M123" s="77" t="s">
        <v>9</v>
      </c>
      <c r="N123" s="78" t="s">
        <v>30</v>
      </c>
      <c r="O123" s="10"/>
      <c r="P123" s="79">
        <f>O123*H123</f>
        <v>0</v>
      </c>
      <c r="Q123" s="79">
        <v>0.0</v>
      </c>
      <c r="R123" s="79">
        <f>Q123*H123</f>
        <v>0</v>
      </c>
      <c r="S123" s="79">
        <v>0.0</v>
      </c>
      <c r="T123" s="80">
        <f>S123*H123</f>
        <v>0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81" t="s">
        <v>72</v>
      </c>
      <c r="AS123" s="10"/>
      <c r="AT123" s="81" t="s">
        <v>69</v>
      </c>
      <c r="AU123" s="81" t="s">
        <v>66</v>
      </c>
      <c r="AV123" s="10"/>
      <c r="AW123" s="10"/>
      <c r="AX123" s="10"/>
      <c r="AY123" s="2" t="s">
        <v>68</v>
      </c>
      <c r="AZ123" s="10"/>
      <c r="BA123" s="10"/>
      <c r="BB123" s="10"/>
      <c r="BC123" s="10"/>
      <c r="BD123" s="10"/>
      <c r="BE123" s="82">
        <f>IF(N123="základní",J123,0)</f>
        <v>2</v>
      </c>
      <c r="BF123" s="82">
        <f>IF(N123="snížená",J123,0)</f>
        <v>0</v>
      </c>
      <c r="BG123" s="82">
        <f>IF(N123="zákl. přenesená",J123,0)</f>
        <v>0</v>
      </c>
      <c r="BH123" s="82">
        <f>IF(N123="sníž. přenesená",J123,0)</f>
        <v>0</v>
      </c>
      <c r="BI123" s="82">
        <f>IF(N123="nulová",J123,0)</f>
        <v>0</v>
      </c>
      <c r="BJ123" s="2" t="s">
        <v>66</v>
      </c>
      <c r="BK123" s="82">
        <f>ROUND(I123*H123,2)</f>
        <v>2</v>
      </c>
      <c r="BL123" s="2" t="s">
        <v>72</v>
      </c>
      <c r="BM123" s="81" t="s">
        <v>128</v>
      </c>
    </row>
    <row r="124">
      <c r="A124" s="10"/>
      <c r="B124" s="11"/>
      <c r="C124" s="10"/>
      <c r="D124" s="83" t="s">
        <v>73</v>
      </c>
      <c r="E124" s="10"/>
      <c r="F124" s="84" t="s">
        <v>78</v>
      </c>
      <c r="G124" s="10"/>
      <c r="H124" s="10"/>
      <c r="I124" s="10"/>
      <c r="J124" s="10"/>
      <c r="K124" s="10"/>
      <c r="L124" s="11"/>
      <c r="M124" s="85"/>
      <c r="N124" s="10"/>
      <c r="O124" s="10"/>
      <c r="P124" s="10"/>
      <c r="Q124" s="10"/>
      <c r="R124" s="10"/>
      <c r="S124" s="10"/>
      <c r="T124" s="86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2" t="s">
        <v>73</v>
      </c>
      <c r="AU124" s="2" t="s">
        <v>66</v>
      </c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</row>
    <row r="125" ht="33.0" customHeight="1">
      <c r="A125" s="10"/>
      <c r="B125" s="11"/>
      <c r="C125" s="70" t="s">
        <v>129</v>
      </c>
      <c r="D125" s="70" t="s">
        <v>69</v>
      </c>
      <c r="E125" s="71" t="s">
        <v>130</v>
      </c>
      <c r="F125" s="87" t="s">
        <v>131</v>
      </c>
      <c r="G125" s="73" t="s">
        <v>71</v>
      </c>
      <c r="H125" s="74">
        <v>3.0</v>
      </c>
      <c r="I125" s="75">
        <v>1.0</v>
      </c>
      <c r="J125" s="76">
        <f>ROUND(I125*H125,2)</f>
        <v>3</v>
      </c>
      <c r="K125" s="72" t="s">
        <v>9</v>
      </c>
      <c r="L125" s="11"/>
      <c r="M125" s="77" t="s">
        <v>9</v>
      </c>
      <c r="N125" s="78" t="s">
        <v>30</v>
      </c>
      <c r="O125" s="10"/>
      <c r="P125" s="79">
        <f>O125*H125</f>
        <v>0</v>
      </c>
      <c r="Q125" s="79">
        <v>0.0</v>
      </c>
      <c r="R125" s="79">
        <f>Q125*H125</f>
        <v>0</v>
      </c>
      <c r="S125" s="79">
        <v>0.0</v>
      </c>
      <c r="T125" s="80">
        <f>S125*H125</f>
        <v>0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81" t="s">
        <v>72</v>
      </c>
      <c r="AS125" s="10"/>
      <c r="AT125" s="81" t="s">
        <v>69</v>
      </c>
      <c r="AU125" s="81" t="s">
        <v>66</v>
      </c>
      <c r="AV125" s="10"/>
      <c r="AW125" s="10"/>
      <c r="AX125" s="10"/>
      <c r="AY125" s="2" t="s">
        <v>68</v>
      </c>
      <c r="AZ125" s="10"/>
      <c r="BA125" s="10"/>
      <c r="BB125" s="10"/>
      <c r="BC125" s="10"/>
      <c r="BD125" s="10"/>
      <c r="BE125" s="82">
        <f>IF(N125="základní",J125,0)</f>
        <v>3</v>
      </c>
      <c r="BF125" s="82">
        <f>IF(N125="snížená",J125,0)</f>
        <v>0</v>
      </c>
      <c r="BG125" s="82">
        <f>IF(N125="zákl. přenesená",J125,0)</f>
        <v>0</v>
      </c>
      <c r="BH125" s="82">
        <f>IF(N125="sníž. přenesená",J125,0)</f>
        <v>0</v>
      </c>
      <c r="BI125" s="82">
        <f>IF(N125="nulová",J125,0)</f>
        <v>0</v>
      </c>
      <c r="BJ125" s="2" t="s">
        <v>66</v>
      </c>
      <c r="BK125" s="82">
        <f>ROUND(I125*H125,2)</f>
        <v>3</v>
      </c>
      <c r="BL125" s="2" t="s">
        <v>72</v>
      </c>
      <c r="BM125" s="81" t="s">
        <v>132</v>
      </c>
    </row>
    <row r="126">
      <c r="A126" s="10"/>
      <c r="B126" s="11"/>
      <c r="C126" s="10"/>
      <c r="D126" s="83" t="s">
        <v>73</v>
      </c>
      <c r="E126" s="10"/>
      <c r="F126" s="84" t="s">
        <v>78</v>
      </c>
      <c r="G126" s="10"/>
      <c r="H126" s="10"/>
      <c r="I126" s="10"/>
      <c r="J126" s="10"/>
      <c r="K126" s="10"/>
      <c r="L126" s="11"/>
      <c r="M126" s="85"/>
      <c r="N126" s="10"/>
      <c r="O126" s="10"/>
      <c r="P126" s="10"/>
      <c r="Q126" s="10"/>
      <c r="R126" s="10"/>
      <c r="S126" s="10"/>
      <c r="T126" s="86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2" t="s">
        <v>73</v>
      </c>
      <c r="AU126" s="2" t="s">
        <v>66</v>
      </c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</row>
    <row r="127" ht="21.75" customHeight="1">
      <c r="A127" s="10"/>
      <c r="B127" s="11"/>
      <c r="C127" s="70" t="s">
        <v>104</v>
      </c>
      <c r="D127" s="70" t="s">
        <v>69</v>
      </c>
      <c r="E127" s="71" t="s">
        <v>133</v>
      </c>
      <c r="F127" s="87" t="s">
        <v>134</v>
      </c>
      <c r="G127" s="73" t="s">
        <v>71</v>
      </c>
      <c r="H127" s="74">
        <v>3.0</v>
      </c>
      <c r="I127" s="75">
        <v>1.0</v>
      </c>
      <c r="J127" s="76">
        <f>ROUND(I127*H127,2)</f>
        <v>3</v>
      </c>
      <c r="K127" s="72" t="s">
        <v>9</v>
      </c>
      <c r="L127" s="11"/>
      <c r="M127" s="77" t="s">
        <v>9</v>
      </c>
      <c r="N127" s="78" t="s">
        <v>30</v>
      </c>
      <c r="O127" s="10"/>
      <c r="P127" s="79">
        <f>O127*H127</f>
        <v>0</v>
      </c>
      <c r="Q127" s="79">
        <v>0.0</v>
      </c>
      <c r="R127" s="79">
        <f>Q127*H127</f>
        <v>0</v>
      </c>
      <c r="S127" s="79">
        <v>0.0</v>
      </c>
      <c r="T127" s="80">
        <f>S127*H127</f>
        <v>0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81" t="s">
        <v>72</v>
      </c>
      <c r="AS127" s="10"/>
      <c r="AT127" s="81" t="s">
        <v>69</v>
      </c>
      <c r="AU127" s="81" t="s">
        <v>66</v>
      </c>
      <c r="AV127" s="10"/>
      <c r="AW127" s="10"/>
      <c r="AX127" s="10"/>
      <c r="AY127" s="2" t="s">
        <v>68</v>
      </c>
      <c r="AZ127" s="10"/>
      <c r="BA127" s="10"/>
      <c r="BB127" s="10"/>
      <c r="BC127" s="10"/>
      <c r="BD127" s="10"/>
      <c r="BE127" s="82">
        <f>IF(N127="základní",J127,0)</f>
        <v>3</v>
      </c>
      <c r="BF127" s="82">
        <f>IF(N127="snížená",J127,0)</f>
        <v>0</v>
      </c>
      <c r="BG127" s="82">
        <f>IF(N127="zákl. přenesená",J127,0)</f>
        <v>0</v>
      </c>
      <c r="BH127" s="82">
        <f>IF(N127="sníž. přenesená",J127,0)</f>
        <v>0</v>
      </c>
      <c r="BI127" s="82">
        <f>IF(N127="nulová",J127,0)</f>
        <v>0</v>
      </c>
      <c r="BJ127" s="2" t="s">
        <v>66</v>
      </c>
      <c r="BK127" s="82">
        <f>ROUND(I127*H127,2)</f>
        <v>3</v>
      </c>
      <c r="BL127" s="2" t="s">
        <v>72</v>
      </c>
      <c r="BM127" s="81" t="s">
        <v>135</v>
      </c>
    </row>
    <row r="128">
      <c r="A128" s="10"/>
      <c r="B128" s="11"/>
      <c r="C128" s="10"/>
      <c r="D128" s="83" t="s">
        <v>73</v>
      </c>
      <c r="E128" s="10"/>
      <c r="F128" s="84" t="s">
        <v>78</v>
      </c>
      <c r="G128" s="10"/>
      <c r="H128" s="10"/>
      <c r="I128" s="10"/>
      <c r="J128" s="10"/>
      <c r="K128" s="10"/>
      <c r="L128" s="11"/>
      <c r="M128" s="85"/>
      <c r="N128" s="10"/>
      <c r="O128" s="10"/>
      <c r="P128" s="10"/>
      <c r="Q128" s="10"/>
      <c r="R128" s="10"/>
      <c r="S128" s="10"/>
      <c r="T128" s="86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2" t="s">
        <v>73</v>
      </c>
      <c r="AU128" s="2" t="s">
        <v>66</v>
      </c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</row>
    <row r="129" ht="37.5" customHeight="1">
      <c r="A129" s="10"/>
      <c r="B129" s="11"/>
      <c r="C129" s="70" t="s">
        <v>136</v>
      </c>
      <c r="D129" s="70" t="s">
        <v>69</v>
      </c>
      <c r="E129" s="71" t="s">
        <v>72</v>
      </c>
      <c r="F129" s="72" t="s">
        <v>137</v>
      </c>
      <c r="G129" s="73" t="s">
        <v>71</v>
      </c>
      <c r="H129" s="74">
        <v>1.0</v>
      </c>
      <c r="I129" s="75">
        <v>1.0</v>
      </c>
      <c r="J129" s="76">
        <f>ROUND(I129*H129,2)</f>
        <v>1</v>
      </c>
      <c r="K129" s="72" t="s">
        <v>9</v>
      </c>
      <c r="L129" s="11"/>
      <c r="M129" s="77" t="s">
        <v>9</v>
      </c>
      <c r="N129" s="78" t="s">
        <v>30</v>
      </c>
      <c r="O129" s="10"/>
      <c r="P129" s="79">
        <f>O129*H129</f>
        <v>0</v>
      </c>
      <c r="Q129" s="79">
        <v>0.0</v>
      </c>
      <c r="R129" s="79">
        <f>Q129*H129</f>
        <v>0</v>
      </c>
      <c r="S129" s="79">
        <v>0.0</v>
      </c>
      <c r="T129" s="80">
        <f>S129*H129</f>
        <v>0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81" t="s">
        <v>72</v>
      </c>
      <c r="AS129" s="10"/>
      <c r="AT129" s="81" t="s">
        <v>69</v>
      </c>
      <c r="AU129" s="81" t="s">
        <v>66</v>
      </c>
      <c r="AV129" s="10"/>
      <c r="AW129" s="10"/>
      <c r="AX129" s="10"/>
      <c r="AY129" s="2" t="s">
        <v>68</v>
      </c>
      <c r="AZ129" s="10"/>
      <c r="BA129" s="10"/>
      <c r="BB129" s="10"/>
      <c r="BC129" s="10"/>
      <c r="BD129" s="10"/>
      <c r="BE129" s="82">
        <f>IF(N129="základní",J129,0)</f>
        <v>1</v>
      </c>
      <c r="BF129" s="82">
        <f>IF(N129="snížená",J129,0)</f>
        <v>0</v>
      </c>
      <c r="BG129" s="82">
        <f>IF(N129="zákl. přenesená",J129,0)</f>
        <v>0</v>
      </c>
      <c r="BH129" s="82">
        <f>IF(N129="sníž. přenesená",J129,0)</f>
        <v>0</v>
      </c>
      <c r="BI129" s="82">
        <f>IF(N129="nulová",J129,0)</f>
        <v>0</v>
      </c>
      <c r="BJ129" s="2" t="s">
        <v>66</v>
      </c>
      <c r="BK129" s="82">
        <f>ROUND(I129*H129,2)</f>
        <v>1</v>
      </c>
      <c r="BL129" s="2" t="s">
        <v>72</v>
      </c>
      <c r="BM129" s="81" t="s">
        <v>138</v>
      </c>
    </row>
    <row r="130">
      <c r="A130" s="10"/>
      <c r="B130" s="11"/>
      <c r="C130" s="10"/>
      <c r="D130" s="83" t="s">
        <v>73</v>
      </c>
      <c r="E130" s="10"/>
      <c r="F130" s="84" t="s">
        <v>78</v>
      </c>
      <c r="G130" s="10"/>
      <c r="H130" s="10"/>
      <c r="I130" s="10"/>
      <c r="J130" s="10"/>
      <c r="K130" s="10"/>
      <c r="L130" s="11"/>
      <c r="M130" s="85"/>
      <c r="N130" s="10"/>
      <c r="O130" s="10"/>
      <c r="P130" s="10"/>
      <c r="Q130" s="10"/>
      <c r="R130" s="10"/>
      <c r="S130" s="10"/>
      <c r="T130" s="86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2" t="s">
        <v>73</v>
      </c>
      <c r="AU130" s="2" t="s">
        <v>66</v>
      </c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</row>
    <row r="131" ht="48.75" customHeight="1">
      <c r="A131" s="10"/>
      <c r="B131" s="11"/>
      <c r="C131" s="70" t="s">
        <v>106</v>
      </c>
      <c r="D131" s="70" t="s">
        <v>69</v>
      </c>
      <c r="E131" s="71" t="s">
        <v>117</v>
      </c>
      <c r="F131" s="72" t="s">
        <v>139</v>
      </c>
      <c r="G131" s="73" t="s">
        <v>71</v>
      </c>
      <c r="H131" s="74">
        <v>1.0</v>
      </c>
      <c r="I131" s="75">
        <v>1.0</v>
      </c>
      <c r="J131" s="76">
        <f>ROUND(I131*H131,2)</f>
        <v>1</v>
      </c>
      <c r="K131" s="72" t="s">
        <v>9</v>
      </c>
      <c r="L131" s="11"/>
      <c r="M131" s="77" t="s">
        <v>9</v>
      </c>
      <c r="N131" s="78" t="s">
        <v>30</v>
      </c>
      <c r="O131" s="10"/>
      <c r="P131" s="79">
        <f>O131*H131</f>
        <v>0</v>
      </c>
      <c r="Q131" s="79">
        <v>0.0</v>
      </c>
      <c r="R131" s="79">
        <f>Q131*H131</f>
        <v>0</v>
      </c>
      <c r="S131" s="79">
        <v>0.0</v>
      </c>
      <c r="T131" s="80">
        <f>S131*H131</f>
        <v>0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81" t="s">
        <v>72</v>
      </c>
      <c r="AS131" s="10"/>
      <c r="AT131" s="81" t="s">
        <v>69</v>
      </c>
      <c r="AU131" s="81" t="s">
        <v>66</v>
      </c>
      <c r="AV131" s="10"/>
      <c r="AW131" s="10"/>
      <c r="AX131" s="10"/>
      <c r="AY131" s="2" t="s">
        <v>68</v>
      </c>
      <c r="AZ131" s="10"/>
      <c r="BA131" s="10"/>
      <c r="BB131" s="10"/>
      <c r="BC131" s="10"/>
      <c r="BD131" s="10"/>
      <c r="BE131" s="82">
        <f>IF(N131="základní",J131,0)</f>
        <v>1</v>
      </c>
      <c r="BF131" s="82">
        <f>IF(N131="snížená",J131,0)</f>
        <v>0</v>
      </c>
      <c r="BG131" s="82">
        <f>IF(N131="zákl. přenesená",J131,0)</f>
        <v>0</v>
      </c>
      <c r="BH131" s="82">
        <f>IF(N131="sníž. přenesená",J131,0)</f>
        <v>0</v>
      </c>
      <c r="BI131" s="82">
        <f>IF(N131="nulová",J131,0)</f>
        <v>0</v>
      </c>
      <c r="BJ131" s="2" t="s">
        <v>66</v>
      </c>
      <c r="BK131" s="82">
        <f>ROUND(I131*H131,2)</f>
        <v>1</v>
      </c>
      <c r="BL131" s="2" t="s">
        <v>72</v>
      </c>
      <c r="BM131" s="81" t="s">
        <v>140</v>
      </c>
    </row>
    <row r="132">
      <c r="A132" s="10"/>
      <c r="B132" s="11"/>
      <c r="C132" s="10"/>
      <c r="D132" s="83" t="s">
        <v>73</v>
      </c>
      <c r="E132" s="10"/>
      <c r="F132" s="84" t="s">
        <v>78</v>
      </c>
      <c r="G132" s="10"/>
      <c r="H132" s="10"/>
      <c r="I132" s="10"/>
      <c r="J132" s="10"/>
      <c r="K132" s="10"/>
      <c r="L132" s="11"/>
      <c r="M132" s="85"/>
      <c r="N132" s="10"/>
      <c r="O132" s="10"/>
      <c r="P132" s="10"/>
      <c r="Q132" s="10"/>
      <c r="R132" s="10"/>
      <c r="S132" s="10"/>
      <c r="T132" s="86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2" t="s">
        <v>73</v>
      </c>
      <c r="AU132" s="2" t="s">
        <v>66</v>
      </c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</row>
    <row r="133" ht="24.0" customHeight="1">
      <c r="A133" s="10"/>
      <c r="B133" s="11"/>
      <c r="C133" s="70" t="s">
        <v>141</v>
      </c>
      <c r="D133" s="70" t="s">
        <v>69</v>
      </c>
      <c r="E133" s="71" t="s">
        <v>142</v>
      </c>
      <c r="F133" s="72" t="s">
        <v>143</v>
      </c>
      <c r="G133" s="73" t="s">
        <v>71</v>
      </c>
      <c r="H133" s="74">
        <v>1.0</v>
      </c>
      <c r="I133" s="75">
        <v>1.0</v>
      </c>
      <c r="J133" s="76">
        <f>ROUND(I133*H133,2)</f>
        <v>1</v>
      </c>
      <c r="K133" s="72" t="s">
        <v>9</v>
      </c>
      <c r="L133" s="11"/>
      <c r="M133" s="77" t="s">
        <v>9</v>
      </c>
      <c r="N133" s="78" t="s">
        <v>30</v>
      </c>
      <c r="O133" s="10"/>
      <c r="P133" s="79">
        <f>O133*H133</f>
        <v>0</v>
      </c>
      <c r="Q133" s="79">
        <v>0.0</v>
      </c>
      <c r="R133" s="79">
        <f>Q133*H133</f>
        <v>0</v>
      </c>
      <c r="S133" s="79">
        <v>0.0</v>
      </c>
      <c r="T133" s="80">
        <f>S133*H133</f>
        <v>0</v>
      </c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81" t="s">
        <v>72</v>
      </c>
      <c r="AS133" s="10"/>
      <c r="AT133" s="81" t="s">
        <v>69</v>
      </c>
      <c r="AU133" s="81" t="s">
        <v>66</v>
      </c>
      <c r="AV133" s="10"/>
      <c r="AW133" s="10"/>
      <c r="AX133" s="10"/>
      <c r="AY133" s="2" t="s">
        <v>68</v>
      </c>
      <c r="AZ133" s="10"/>
      <c r="BA133" s="10"/>
      <c r="BB133" s="10"/>
      <c r="BC133" s="10"/>
      <c r="BD133" s="10"/>
      <c r="BE133" s="82">
        <f>IF(N133="základní",J133,0)</f>
        <v>1</v>
      </c>
      <c r="BF133" s="82">
        <f>IF(N133="snížená",J133,0)</f>
        <v>0</v>
      </c>
      <c r="BG133" s="82">
        <f>IF(N133="zákl. přenesená",J133,0)</f>
        <v>0</v>
      </c>
      <c r="BH133" s="82">
        <f>IF(N133="sníž. přenesená",J133,0)</f>
        <v>0</v>
      </c>
      <c r="BI133" s="82">
        <f>IF(N133="nulová",J133,0)</f>
        <v>0</v>
      </c>
      <c r="BJ133" s="2" t="s">
        <v>66</v>
      </c>
      <c r="BK133" s="82">
        <f>ROUND(I133*H133,2)</f>
        <v>1</v>
      </c>
      <c r="BL133" s="2" t="s">
        <v>72</v>
      </c>
      <c r="BM133" s="81" t="s">
        <v>144</v>
      </c>
    </row>
    <row r="134">
      <c r="A134" s="10"/>
      <c r="B134" s="11"/>
      <c r="C134" s="10"/>
      <c r="D134" s="83" t="s">
        <v>73</v>
      </c>
      <c r="E134" s="10"/>
      <c r="F134" s="84" t="s">
        <v>78</v>
      </c>
      <c r="G134" s="10"/>
      <c r="H134" s="10"/>
      <c r="I134" s="10"/>
      <c r="J134" s="10"/>
      <c r="K134" s="10"/>
      <c r="L134" s="11"/>
      <c r="M134" s="85"/>
      <c r="N134" s="10"/>
      <c r="O134" s="10"/>
      <c r="P134" s="10"/>
      <c r="Q134" s="10"/>
      <c r="R134" s="10"/>
      <c r="S134" s="10"/>
      <c r="T134" s="86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2" t="s">
        <v>73</v>
      </c>
      <c r="AU134" s="2" t="s">
        <v>66</v>
      </c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</row>
    <row r="135" ht="25.5" customHeight="1">
      <c r="A135" s="60"/>
      <c r="B135" s="61"/>
      <c r="C135" s="60"/>
      <c r="D135" s="62" t="s">
        <v>63</v>
      </c>
      <c r="E135" s="63" t="s">
        <v>145</v>
      </c>
      <c r="F135" s="63" t="s">
        <v>146</v>
      </c>
      <c r="G135" s="60"/>
      <c r="H135" s="60"/>
      <c r="I135" s="60"/>
      <c r="J135" s="64">
        <f>BK135</f>
        <v>3</v>
      </c>
      <c r="K135" s="60"/>
      <c r="L135" s="61"/>
      <c r="M135" s="65"/>
      <c r="N135" s="60"/>
      <c r="O135" s="60"/>
      <c r="P135" s="66">
        <f>SUM(P136:P141)</f>
        <v>0</v>
      </c>
      <c r="Q135" s="60"/>
      <c r="R135" s="66">
        <f>SUM(R136:R141)</f>
        <v>0</v>
      </c>
      <c r="S135" s="60"/>
      <c r="T135" s="67">
        <f>SUM(T136:T141)</f>
        <v>0</v>
      </c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  <c r="AQ135" s="60"/>
      <c r="AR135" s="62" t="s">
        <v>66</v>
      </c>
      <c r="AS135" s="60"/>
      <c r="AT135" s="68" t="s">
        <v>63</v>
      </c>
      <c r="AU135" s="68" t="s">
        <v>67</v>
      </c>
      <c r="AV135" s="60"/>
      <c r="AW135" s="60"/>
      <c r="AX135" s="60"/>
      <c r="AY135" s="62" t="s">
        <v>68</v>
      </c>
      <c r="AZ135" s="60"/>
      <c r="BA135" s="60"/>
      <c r="BB135" s="60"/>
      <c r="BC135" s="60"/>
      <c r="BD135" s="60"/>
      <c r="BE135" s="60"/>
      <c r="BF135" s="60"/>
      <c r="BG135" s="60"/>
      <c r="BH135" s="60"/>
      <c r="BI135" s="60"/>
      <c r="BJ135" s="60"/>
      <c r="BK135" s="69">
        <f>SUM(BK136:BK141)</f>
        <v>3</v>
      </c>
      <c r="BL135" s="60"/>
      <c r="BM135" s="60"/>
    </row>
    <row r="136" ht="37.5" customHeight="1">
      <c r="A136" s="10"/>
      <c r="B136" s="11"/>
      <c r="C136" s="70" t="s">
        <v>110</v>
      </c>
      <c r="D136" s="70" t="s">
        <v>69</v>
      </c>
      <c r="E136" s="71" t="s">
        <v>98</v>
      </c>
      <c r="F136" s="72" t="s">
        <v>137</v>
      </c>
      <c r="G136" s="73" t="s">
        <v>71</v>
      </c>
      <c r="H136" s="74">
        <v>1.0</v>
      </c>
      <c r="I136" s="75">
        <v>1.0</v>
      </c>
      <c r="J136" s="76">
        <f>ROUND(I136*H136,2)</f>
        <v>1</v>
      </c>
      <c r="K136" s="72" t="s">
        <v>9</v>
      </c>
      <c r="L136" s="11"/>
      <c r="M136" s="77" t="s">
        <v>9</v>
      </c>
      <c r="N136" s="78" t="s">
        <v>30</v>
      </c>
      <c r="O136" s="10"/>
      <c r="P136" s="79">
        <f>O136*H136</f>
        <v>0</v>
      </c>
      <c r="Q136" s="79">
        <v>0.0</v>
      </c>
      <c r="R136" s="79">
        <f>Q136*H136</f>
        <v>0</v>
      </c>
      <c r="S136" s="79">
        <v>0.0</v>
      </c>
      <c r="T136" s="80">
        <f>S136*H136</f>
        <v>0</v>
      </c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81" t="s">
        <v>72</v>
      </c>
      <c r="AS136" s="10"/>
      <c r="AT136" s="81" t="s">
        <v>69</v>
      </c>
      <c r="AU136" s="81" t="s">
        <v>66</v>
      </c>
      <c r="AV136" s="10"/>
      <c r="AW136" s="10"/>
      <c r="AX136" s="10"/>
      <c r="AY136" s="2" t="s">
        <v>68</v>
      </c>
      <c r="AZ136" s="10"/>
      <c r="BA136" s="10"/>
      <c r="BB136" s="10"/>
      <c r="BC136" s="10"/>
      <c r="BD136" s="10"/>
      <c r="BE136" s="82">
        <f>IF(N136="základní",J136,0)</f>
        <v>1</v>
      </c>
      <c r="BF136" s="82">
        <f>IF(N136="snížená",J136,0)</f>
        <v>0</v>
      </c>
      <c r="BG136" s="82">
        <f>IF(N136="zákl. přenesená",J136,0)</f>
        <v>0</v>
      </c>
      <c r="BH136" s="82">
        <f>IF(N136="sníž. přenesená",J136,0)</f>
        <v>0</v>
      </c>
      <c r="BI136" s="82">
        <f>IF(N136="nulová",J136,0)</f>
        <v>0</v>
      </c>
      <c r="BJ136" s="2" t="s">
        <v>66</v>
      </c>
      <c r="BK136" s="82">
        <f>ROUND(I136*H136,2)</f>
        <v>1</v>
      </c>
      <c r="BL136" s="2" t="s">
        <v>72</v>
      </c>
      <c r="BM136" s="81" t="s">
        <v>147</v>
      </c>
    </row>
    <row r="137">
      <c r="A137" s="10"/>
      <c r="B137" s="11"/>
      <c r="C137" s="10"/>
      <c r="D137" s="83" t="s">
        <v>73</v>
      </c>
      <c r="E137" s="10"/>
      <c r="F137" s="84" t="s">
        <v>78</v>
      </c>
      <c r="G137" s="10"/>
      <c r="H137" s="10"/>
      <c r="I137" s="10"/>
      <c r="J137" s="10"/>
      <c r="K137" s="10"/>
      <c r="L137" s="11"/>
      <c r="M137" s="85"/>
      <c r="N137" s="10"/>
      <c r="O137" s="10"/>
      <c r="P137" s="10"/>
      <c r="Q137" s="10"/>
      <c r="R137" s="10"/>
      <c r="S137" s="10"/>
      <c r="T137" s="86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2" t="s">
        <v>73</v>
      </c>
      <c r="AU137" s="2" t="s">
        <v>66</v>
      </c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</row>
    <row r="138" ht="24.0" customHeight="1">
      <c r="A138" s="10"/>
      <c r="B138" s="11"/>
      <c r="C138" s="70" t="s">
        <v>148</v>
      </c>
      <c r="D138" s="70" t="s">
        <v>69</v>
      </c>
      <c r="E138" s="71" t="s">
        <v>122</v>
      </c>
      <c r="F138" s="72" t="s">
        <v>149</v>
      </c>
      <c r="G138" s="73" t="s">
        <v>71</v>
      </c>
      <c r="H138" s="74">
        <v>1.0</v>
      </c>
      <c r="I138" s="75">
        <v>1.0</v>
      </c>
      <c r="J138" s="76">
        <f>ROUND(I138*H138,2)</f>
        <v>1</v>
      </c>
      <c r="K138" s="72" t="s">
        <v>9</v>
      </c>
      <c r="L138" s="11"/>
      <c r="M138" s="77" t="s">
        <v>9</v>
      </c>
      <c r="N138" s="78" t="s">
        <v>30</v>
      </c>
      <c r="O138" s="10"/>
      <c r="P138" s="79">
        <f>O138*H138</f>
        <v>0</v>
      </c>
      <c r="Q138" s="79">
        <v>0.0</v>
      </c>
      <c r="R138" s="79">
        <f>Q138*H138</f>
        <v>0</v>
      </c>
      <c r="S138" s="79">
        <v>0.0</v>
      </c>
      <c r="T138" s="80">
        <f>S138*H138</f>
        <v>0</v>
      </c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81" t="s">
        <v>72</v>
      </c>
      <c r="AS138" s="10"/>
      <c r="AT138" s="81" t="s">
        <v>69</v>
      </c>
      <c r="AU138" s="81" t="s">
        <v>66</v>
      </c>
      <c r="AV138" s="10"/>
      <c r="AW138" s="10"/>
      <c r="AX138" s="10"/>
      <c r="AY138" s="2" t="s">
        <v>68</v>
      </c>
      <c r="AZ138" s="10"/>
      <c r="BA138" s="10"/>
      <c r="BB138" s="10"/>
      <c r="BC138" s="10"/>
      <c r="BD138" s="10"/>
      <c r="BE138" s="82">
        <f>IF(N138="základní",J138,0)</f>
        <v>1</v>
      </c>
      <c r="BF138" s="82">
        <f>IF(N138="snížená",J138,0)</f>
        <v>0</v>
      </c>
      <c r="BG138" s="82">
        <f>IF(N138="zákl. přenesená",J138,0)</f>
        <v>0</v>
      </c>
      <c r="BH138" s="82">
        <f>IF(N138="sníž. přenesená",J138,0)</f>
        <v>0</v>
      </c>
      <c r="BI138" s="82">
        <f>IF(N138="nulová",J138,0)</f>
        <v>0</v>
      </c>
      <c r="BJ138" s="2" t="s">
        <v>66</v>
      </c>
      <c r="BK138" s="82">
        <f>ROUND(I138*H138,2)</f>
        <v>1</v>
      </c>
      <c r="BL138" s="2" t="s">
        <v>72</v>
      </c>
      <c r="BM138" s="81" t="s">
        <v>150</v>
      </c>
    </row>
    <row r="139">
      <c r="A139" s="10"/>
      <c r="B139" s="11"/>
      <c r="C139" s="10"/>
      <c r="D139" s="83" t="s">
        <v>73</v>
      </c>
      <c r="E139" s="10"/>
      <c r="F139" s="84" t="s">
        <v>78</v>
      </c>
      <c r="G139" s="10"/>
      <c r="H139" s="10"/>
      <c r="I139" s="10"/>
      <c r="J139" s="10"/>
      <c r="K139" s="10"/>
      <c r="L139" s="11"/>
      <c r="M139" s="85"/>
      <c r="N139" s="10"/>
      <c r="O139" s="10"/>
      <c r="P139" s="10"/>
      <c r="Q139" s="10"/>
      <c r="R139" s="10"/>
      <c r="S139" s="10"/>
      <c r="T139" s="86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2" t="s">
        <v>73</v>
      </c>
      <c r="AU139" s="2" t="s">
        <v>66</v>
      </c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</row>
    <row r="140" ht="33.0" customHeight="1">
      <c r="A140" s="10"/>
      <c r="B140" s="11"/>
      <c r="C140" s="70" t="s">
        <v>111</v>
      </c>
      <c r="D140" s="70" t="s">
        <v>69</v>
      </c>
      <c r="E140" s="71" t="s">
        <v>101</v>
      </c>
      <c r="F140" s="72" t="s">
        <v>151</v>
      </c>
      <c r="G140" s="73" t="s">
        <v>71</v>
      </c>
      <c r="H140" s="74">
        <v>1.0</v>
      </c>
      <c r="I140" s="75">
        <v>1.0</v>
      </c>
      <c r="J140" s="76">
        <f>ROUND(I140*H140,2)</f>
        <v>1</v>
      </c>
      <c r="K140" s="72" t="s">
        <v>9</v>
      </c>
      <c r="L140" s="11"/>
      <c r="M140" s="77" t="s">
        <v>9</v>
      </c>
      <c r="N140" s="78" t="s">
        <v>30</v>
      </c>
      <c r="O140" s="10"/>
      <c r="P140" s="79">
        <f>O140*H140</f>
        <v>0</v>
      </c>
      <c r="Q140" s="79">
        <v>0.0</v>
      </c>
      <c r="R140" s="79">
        <f>Q140*H140</f>
        <v>0</v>
      </c>
      <c r="S140" s="79">
        <v>0.0</v>
      </c>
      <c r="T140" s="80">
        <f>S140*H140</f>
        <v>0</v>
      </c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81" t="s">
        <v>72</v>
      </c>
      <c r="AS140" s="10"/>
      <c r="AT140" s="81" t="s">
        <v>69</v>
      </c>
      <c r="AU140" s="81" t="s">
        <v>66</v>
      </c>
      <c r="AV140" s="10"/>
      <c r="AW140" s="10"/>
      <c r="AX140" s="10"/>
      <c r="AY140" s="2" t="s">
        <v>68</v>
      </c>
      <c r="AZ140" s="10"/>
      <c r="BA140" s="10"/>
      <c r="BB140" s="10"/>
      <c r="BC140" s="10"/>
      <c r="BD140" s="10"/>
      <c r="BE140" s="82">
        <f>IF(N140="základní",J140,0)</f>
        <v>1</v>
      </c>
      <c r="BF140" s="82">
        <f>IF(N140="snížená",J140,0)</f>
        <v>0</v>
      </c>
      <c r="BG140" s="82">
        <f>IF(N140="zákl. přenesená",J140,0)</f>
        <v>0</v>
      </c>
      <c r="BH140" s="82">
        <f>IF(N140="sníž. přenesená",J140,0)</f>
        <v>0</v>
      </c>
      <c r="BI140" s="82">
        <f>IF(N140="nulová",J140,0)</f>
        <v>0</v>
      </c>
      <c r="BJ140" s="2" t="s">
        <v>66</v>
      </c>
      <c r="BK140" s="82">
        <f>ROUND(I140*H140,2)</f>
        <v>1</v>
      </c>
      <c r="BL140" s="2" t="s">
        <v>72</v>
      </c>
      <c r="BM140" s="81" t="s">
        <v>152</v>
      </c>
    </row>
    <row r="141">
      <c r="A141" s="10"/>
      <c r="B141" s="11"/>
      <c r="C141" s="10"/>
      <c r="D141" s="83" t="s">
        <v>73</v>
      </c>
      <c r="E141" s="10"/>
      <c r="F141" s="84" t="s">
        <v>78</v>
      </c>
      <c r="G141" s="10"/>
      <c r="H141" s="10"/>
      <c r="I141" s="10"/>
      <c r="J141" s="10"/>
      <c r="K141" s="10"/>
      <c r="L141" s="11"/>
      <c r="M141" s="88"/>
      <c r="N141" s="89"/>
      <c r="O141" s="89"/>
      <c r="P141" s="89"/>
      <c r="Q141" s="89"/>
      <c r="R141" s="89"/>
      <c r="S141" s="89"/>
      <c r="T141" s="9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2" t="s">
        <v>73</v>
      </c>
      <c r="AU141" s="2" t="s">
        <v>66</v>
      </c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</row>
    <row r="142" ht="6.75" customHeight="1">
      <c r="A142" s="10"/>
      <c r="B142" s="33"/>
      <c r="C142" s="34"/>
      <c r="D142" s="34"/>
      <c r="E142" s="34"/>
      <c r="F142" s="34"/>
      <c r="G142" s="34"/>
      <c r="H142" s="34"/>
      <c r="I142" s="34"/>
      <c r="J142" s="34"/>
      <c r="K142" s="34"/>
      <c r="L142" s="11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</row>
  </sheetData>
  <autoFilter ref="$C$81:$K$141"/>
  <mergeCells count="9">
    <mergeCell ref="E72:H72"/>
    <mergeCell ref="E74:H74"/>
    <mergeCell ref="L2:V2"/>
    <mergeCell ref="E7:H7"/>
    <mergeCell ref="E9:H9"/>
    <mergeCell ref="E18:H18"/>
    <mergeCell ref="E27:H27"/>
    <mergeCell ref="E48:H48"/>
    <mergeCell ref="E50:H50"/>
  </mergeCells>
  <printOptions/>
  <pageMargins bottom="0.39375" footer="0.0" header="0.0" left="0.39375" right="0.39375" top="0.39375"/>
  <pageSetup paperSize="9" orientation="landscape"/>
  <headerFooter>
    <oddFooter>&amp;CStrana &amp;P z </oddFooter>
  </headerFooter>
  <drawing r:id="rId1"/>
</worksheet>
</file>